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<sst xmlns="http://schemas.openxmlformats.org/spreadsheetml/2006/main" count="207" uniqueCount="129">
  <si>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Владимирский двор (Республика Крым, г. Судак, ул. Танкистов, 29)</t>
  </si>
  <si>
    <t>Отправление</t>
  </si>
  <si>
    <t>Дни отдыха</t>
  </si>
  <si>
    <t>дней/ночей на отдыхе</t>
  </si>
  <si>
    <t>Прибытие</t>
  </si>
  <si>
    <t>Стандартный 2-х местный  с 1 кроватью</t>
  </si>
  <si>
    <t xml:space="preserve"> «Комфорт» 3-х местный</t>
  </si>
  <si>
    <t>1-0 местный</t>
  </si>
  <si>
    <t>'Комфорт" 2-х местный с 1 кроватью</t>
  </si>
  <si>
    <t>Классический 2-х местный номер с 2 отдельными кроватями</t>
  </si>
  <si>
    <t>"Люкс" 4-х местный</t>
  </si>
  <si>
    <t>Стандартный 3-х местный номер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</si>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</sst>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0+13500+6000</f>
        <v>19500</v>
      </c>
      <c r="F4" s="1">
        <f>0+13500+6160</f>
        <v>19660</v>
      </c>
      <c r="G4" s="1">
        <f>0+13500+8800</f>
        <v>22300</v>
      </c>
      <c r="H4" s="1">
        <f>0+13500+7200</f>
        <v>20700</v>
      </c>
      <c r="I4" s="1">
        <f>0+13500+6000</f>
        <v>19500</v>
      </c>
      <c r="J4" s="1">
        <f>0+13500+6000</f>
        <v>19500</v>
      </c>
      <c r="K4" s="1">
        <f>0+13500+5360</f>
        <v>18860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>0+13500+6750</f>
        <v>20250</v>
      </c>
      <c r="F5" s="5">
        <f>0+13500+6930</f>
        <v>20430</v>
      </c>
      <c r="G5" s="2">
        <f>0+13500+9900</f>
        <v>23400</v>
      </c>
      <c r="H5" s="5">
        <f>0+13500+8100</f>
        <v>21600</v>
      </c>
      <c r="I5" s="2">
        <f>0+13500+6750</f>
        <v>20250</v>
      </c>
      <c r="J5" s="5">
        <f>0+13500+6750</f>
        <v>20250</v>
      </c>
      <c r="K5" s="2">
        <f>0+13500+6030</f>
        <v>19530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0+13500+6850</f>
        <v>20350</v>
      </c>
      <c r="F6" s="1">
        <f>0+13500+7060</f>
        <v>20560</v>
      </c>
      <c r="G6" s="1">
        <f>0+13500+10100</f>
        <v>23600</v>
      </c>
      <c r="H6" s="1">
        <f>0+13500+8250</f>
        <v>21750</v>
      </c>
      <c r="I6" s="1">
        <f>0+13500+6850</f>
        <v>20350</v>
      </c>
      <c r="J6" s="1">
        <f>0+13500+6900</f>
        <v>20400</v>
      </c>
      <c r="K6" s="1">
        <f>0+13500+6130</f>
        <v>19630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>0+13500+7050</f>
        <v>20550</v>
      </c>
      <c r="F7" s="5">
        <f>0+13500+7320</f>
        <v>20820</v>
      </c>
      <c r="G7" s="2">
        <f>0+13500+10500</f>
        <v>24000</v>
      </c>
      <c r="H7" s="5">
        <f>0+13500+8550</f>
        <v>22050</v>
      </c>
      <c r="I7" s="2">
        <f>0+13500+7050</f>
        <v>20550</v>
      </c>
      <c r="J7" s="5">
        <f>0+13500+7200</f>
        <v>20700</v>
      </c>
      <c r="K7" s="2">
        <f>0+13500+6330</f>
        <v>19830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0+13500+7250</f>
        <v>20750</v>
      </c>
      <c r="F8" s="1">
        <f>0+13500+7580</f>
        <v>21080</v>
      </c>
      <c r="G8" s="1">
        <f>0+13500+10900</f>
        <v>24400</v>
      </c>
      <c r="H8" s="1">
        <f>0+13500+8850</f>
        <v>22350</v>
      </c>
      <c r="I8" s="1">
        <f>0+13500+7250</f>
        <v>20750</v>
      </c>
      <c r="J8" s="1">
        <f>0+13500+7500</f>
        <v>21000</v>
      </c>
      <c r="K8" s="1">
        <f>0+13500+6530</f>
        <v>20030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>0+13500+7550</f>
        <v>21050</v>
      </c>
      <c r="F9" s="5">
        <f>0+13500+7970</f>
        <v>21470</v>
      </c>
      <c r="G9" s="2">
        <f>0+13500+11500</f>
        <v>25000</v>
      </c>
      <c r="H9" s="5">
        <f>0+13500+9300</f>
        <v>22800</v>
      </c>
      <c r="I9" s="2">
        <f>0+13500+7550</f>
        <v>21050</v>
      </c>
      <c r="J9" s="5">
        <f>0+13500+7950</f>
        <v>21450</v>
      </c>
      <c r="K9" s="2">
        <f>0+13500+6830</f>
        <v>20330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0+13500+7650</f>
        <v>21150</v>
      </c>
      <c r="F10" s="1">
        <f>0+13500+8100</f>
        <v>21600</v>
      </c>
      <c r="G10" s="1">
        <f>0+13500+11700</f>
        <v>25200</v>
      </c>
      <c r="H10" s="1">
        <f>0+13500+9450</f>
        <v>22950</v>
      </c>
      <c r="I10" s="1">
        <f>0+13500+7650</f>
        <v>21150</v>
      </c>
      <c r="J10" s="1">
        <f>0+13500+8100</f>
        <v>21600</v>
      </c>
      <c r="K10" s="1">
        <f>0+13500+6930</f>
        <v>20430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>0+13500+7650</f>
        <v>21150</v>
      </c>
      <c r="F11" s="5">
        <f>0+13500+8100</f>
        <v>21600</v>
      </c>
      <c r="G11" s="2">
        <f>0+13500+11700</f>
        <v>25200</v>
      </c>
      <c r="H11" s="5">
        <f>0+13500+9450</f>
        <v>22950</v>
      </c>
      <c r="I11" s="2">
        <f>0+13500+7650</f>
        <v>21150</v>
      </c>
      <c r="J11" s="5">
        <f>0+13500+8100</f>
        <v>21600</v>
      </c>
      <c r="K11" s="2">
        <f>0+13500+6930</f>
        <v>20430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0+13500+7650</f>
        <v>21150</v>
      </c>
      <c r="F12" s="1">
        <f>0+13500+8100</f>
        <v>21600</v>
      </c>
      <c r="G12" s="1">
        <f>0+13500+11700</f>
        <v>25200</v>
      </c>
      <c r="H12" s="1">
        <f>0+13500+9450</f>
        <v>22950</v>
      </c>
      <c r="I12" s="1">
        <f>0+13500+7650</f>
        <v>21150</v>
      </c>
      <c r="J12" s="1">
        <f>0+13500+8100</f>
        <v>21600</v>
      </c>
      <c r="K12" s="1">
        <f>0+13500+6930</f>
        <v>20430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0+13500+7750</f>
        <v>21250</v>
      </c>
      <c r="F13" s="5">
        <f>0+13500+8270</f>
        <v>21770</v>
      </c>
      <c r="G13" s="2">
        <f>0+13500+11900</f>
        <v>25400</v>
      </c>
      <c r="H13" s="5">
        <f>0+13500+9600</f>
        <v>23100</v>
      </c>
      <c r="I13" s="2">
        <f>0+13500+7750</f>
        <v>21250</v>
      </c>
      <c r="J13" s="5">
        <f>0+13500+8200</f>
        <v>21700</v>
      </c>
      <c r="K13" s="2">
        <f>0+13500+7060</f>
        <v>20560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0+13500+7950</f>
        <v>21450</v>
      </c>
      <c r="F14" s="1">
        <f>0+13500+8610</f>
        <v>22110</v>
      </c>
      <c r="G14" s="1">
        <f>0+13500+12300</f>
        <v>25800</v>
      </c>
      <c r="H14" s="1">
        <f>0+13500+9900</f>
        <v>23400</v>
      </c>
      <c r="I14" s="1">
        <f>0+13500+7950</f>
        <v>21450</v>
      </c>
      <c r="J14" s="1">
        <f>0+13500+8400</f>
        <v>21900</v>
      </c>
      <c r="K14" s="1">
        <f>0+13500+7320</f>
        <v>20820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0+13500+8150</f>
        <v>21650</v>
      </c>
      <c r="F15" s="5">
        <f>0+13500+8950</f>
        <v>22450</v>
      </c>
      <c r="G15" s="2">
        <f>0+13500+12700</f>
        <v>26200</v>
      </c>
      <c r="H15" s="5">
        <f>0+13500+10200</f>
        <v>23700</v>
      </c>
      <c r="I15" s="2">
        <f>0+13500+8150</f>
        <v>21650</v>
      </c>
      <c r="J15" s="5">
        <f>0+13500+8600</f>
        <v>22100</v>
      </c>
      <c r="K15" s="2">
        <f>0+13500+7580</f>
        <v>21080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0+13500+8350</f>
        <v>21850</v>
      </c>
      <c r="F16" s="1">
        <f>0+13500+9290</f>
        <v>22790</v>
      </c>
      <c r="G16" s="1">
        <f>0+13500+13100</f>
        <v>26600</v>
      </c>
      <c r="H16" s="1">
        <f>0+13500+10500</f>
        <v>24000</v>
      </c>
      <c r="I16" s="1">
        <f>0+13500+8350</f>
        <v>21850</v>
      </c>
      <c r="J16" s="1">
        <f>0+13500+8800</f>
        <v>22300</v>
      </c>
      <c r="K16" s="1">
        <f>0+13500+7840</f>
        <v>21340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>0+13500+8550</f>
        <v>22050</v>
      </c>
      <c r="F17" s="5">
        <f>0+13500+9630</f>
        <v>23130</v>
      </c>
      <c r="G17" s="2">
        <f>0+13500+13500</f>
        <v>27000</v>
      </c>
      <c r="H17" s="5">
        <f>0+13500+10800</f>
        <v>24300</v>
      </c>
      <c r="I17" s="2">
        <f>0+13500+8550</f>
        <v>22050</v>
      </c>
      <c r="J17" s="5">
        <f>0+13500+9000</f>
        <v>22500</v>
      </c>
      <c r="K17" s="2">
        <f>0+13500+8100</f>
        <v>21600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>0+13500+8950</f>
        <v>22450</v>
      </c>
      <c r="F18" s="1">
        <f>0+13500+9830</f>
        <v>23330</v>
      </c>
      <c r="G18" s="1">
        <f>0+13500+13900</f>
        <v>27400</v>
      </c>
      <c r="H18" s="1">
        <f>0+13500+11100</f>
        <v>24600</v>
      </c>
      <c r="I18" s="1">
        <f>0+13500+8950</f>
        <v>22450</v>
      </c>
      <c r="J18" s="1">
        <f>0+13500+9400</f>
        <v>22900</v>
      </c>
      <c r="K18" s="1">
        <f>0+13500+8300</f>
        <v>21800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>0+13500+9350</f>
        <v>22850</v>
      </c>
      <c r="F19" s="5">
        <f>0+13500+10030</f>
        <v>23530</v>
      </c>
      <c r="G19" s="2">
        <f>0+13500+14300</f>
        <v>27800</v>
      </c>
      <c r="H19" s="5">
        <f>0+13500+11400</f>
        <v>24900</v>
      </c>
      <c r="I19" s="2">
        <f>0+13500+9350</f>
        <v>22850</v>
      </c>
      <c r="J19" s="5">
        <f>0+13500+9800</f>
        <v>23300</v>
      </c>
      <c r="K19" s="2">
        <f>0+13500+8500</f>
        <v>22000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>0+13500+9750</f>
        <v>23250</v>
      </c>
      <c r="F20" s="1">
        <f>0+13500+10230</f>
        <v>23730</v>
      </c>
      <c r="G20" s="1">
        <f>0+13500+14700</f>
        <v>28200</v>
      </c>
      <c r="H20" s="1">
        <f>0+13500+11700</f>
        <v>25200</v>
      </c>
      <c r="I20" s="1">
        <f>0+13500+9750</f>
        <v>23250</v>
      </c>
      <c r="J20" s="1">
        <f>0+13500+10200</f>
        <v>23700</v>
      </c>
      <c r="K20" s="1">
        <f>0+13500+8700</f>
        <v>22200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aca="true" t="shared" si="0" ref="E21:E38">0+13500+10350</f>
        <v>23850</v>
      </c>
      <c r="F21" s="5">
        <f aca="true" t="shared" si="1" ref="F21:F38">0+13500+10530</f>
        <v>24030</v>
      </c>
      <c r="G21" s="2">
        <f aca="true" t="shared" si="2" ref="G21:G38">0+13500+15300</f>
        <v>28800</v>
      </c>
      <c r="H21" s="5">
        <f aca="true" t="shared" si="3" ref="H21:H38">0+13500+12150</f>
        <v>25650</v>
      </c>
      <c r="I21" s="2">
        <f aca="true" t="shared" si="4" ref="I21:I38">0+13500+10350</f>
        <v>23850</v>
      </c>
      <c r="J21" s="5">
        <f aca="true" t="shared" si="5" ref="J21:J38">0+13500+10800</f>
        <v>24300</v>
      </c>
      <c r="K21" s="2">
        <f aca="true" t="shared" si="6" ref="K21:K38">0+13500+9000</f>
        <v>22500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0"/>
        <v>23850</v>
      </c>
      <c r="F22" s="1">
        <f t="shared" si="1"/>
        <v>24030</v>
      </c>
      <c r="G22" s="1">
        <f t="shared" si="2"/>
        <v>28800</v>
      </c>
      <c r="H22" s="1">
        <f t="shared" si="3"/>
        <v>25650</v>
      </c>
      <c r="I22" s="1">
        <f t="shared" si="4"/>
        <v>23850</v>
      </c>
      <c r="J22" s="1">
        <f t="shared" si="5"/>
        <v>24300</v>
      </c>
      <c r="K22" s="1">
        <f t="shared" si="6"/>
        <v>22500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0"/>
        <v>23850</v>
      </c>
      <c r="F23" s="5">
        <f t="shared" si="1"/>
        <v>24030</v>
      </c>
      <c r="G23" s="2">
        <f t="shared" si="2"/>
        <v>28800</v>
      </c>
      <c r="H23" s="5">
        <f t="shared" si="3"/>
        <v>25650</v>
      </c>
      <c r="I23" s="2">
        <f t="shared" si="4"/>
        <v>23850</v>
      </c>
      <c r="J23" s="5">
        <f t="shared" si="5"/>
        <v>24300</v>
      </c>
      <c r="K23" s="2">
        <f t="shared" si="6"/>
        <v>22500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0"/>
        <v>23850</v>
      </c>
      <c r="F24" s="1">
        <f t="shared" si="1"/>
        <v>24030</v>
      </c>
      <c r="G24" s="1">
        <f t="shared" si="2"/>
        <v>28800</v>
      </c>
      <c r="H24" s="1">
        <f t="shared" si="3"/>
        <v>25650</v>
      </c>
      <c r="I24" s="1">
        <f t="shared" si="4"/>
        <v>23850</v>
      </c>
      <c r="J24" s="1">
        <f t="shared" si="5"/>
        <v>24300</v>
      </c>
      <c r="K24" s="1">
        <f t="shared" si="6"/>
        <v>22500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0"/>
        <v>23850</v>
      </c>
      <c r="F25" s="5">
        <f t="shared" si="1"/>
        <v>24030</v>
      </c>
      <c r="G25" s="2">
        <f t="shared" si="2"/>
        <v>28800</v>
      </c>
      <c r="H25" s="5">
        <f t="shared" si="3"/>
        <v>25650</v>
      </c>
      <c r="I25" s="2">
        <f t="shared" si="4"/>
        <v>23850</v>
      </c>
      <c r="J25" s="5">
        <f t="shared" si="5"/>
        <v>24300</v>
      </c>
      <c r="K25" s="2">
        <f t="shared" si="6"/>
        <v>22500</v>
      </c>
    </row>
    <row r="26" spans="1:11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0"/>
        <v>23850</v>
      </c>
      <c r="F26" s="1">
        <f t="shared" si="1"/>
        <v>24030</v>
      </c>
      <c r="G26" s="1">
        <f t="shared" si="2"/>
        <v>28800</v>
      </c>
      <c r="H26" s="1">
        <f t="shared" si="3"/>
        <v>25650</v>
      </c>
      <c r="I26" s="1">
        <f t="shared" si="4"/>
        <v>23850</v>
      </c>
      <c r="J26" s="1">
        <f t="shared" si="5"/>
        <v>24300</v>
      </c>
      <c r="K26" s="1">
        <f t="shared" si="6"/>
        <v>22500</v>
      </c>
    </row>
    <row r="27" spans="1:11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0"/>
        <v>23850</v>
      </c>
      <c r="F27" s="5">
        <f t="shared" si="1"/>
        <v>24030</v>
      </c>
      <c r="G27" s="2">
        <f t="shared" si="2"/>
        <v>28800</v>
      </c>
      <c r="H27" s="5">
        <f t="shared" si="3"/>
        <v>25650</v>
      </c>
      <c r="I27" s="2">
        <f t="shared" si="4"/>
        <v>23850</v>
      </c>
      <c r="J27" s="5">
        <f t="shared" si="5"/>
        <v>24300</v>
      </c>
      <c r="K27" s="2">
        <f t="shared" si="6"/>
        <v>22500</v>
      </c>
    </row>
    <row r="28" spans="1:11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0"/>
        <v>23850</v>
      </c>
      <c r="F28" s="1">
        <f t="shared" si="1"/>
        <v>24030</v>
      </c>
      <c r="G28" s="1">
        <f t="shared" si="2"/>
        <v>28800</v>
      </c>
      <c r="H28" s="1">
        <f t="shared" si="3"/>
        <v>25650</v>
      </c>
      <c r="I28" s="1">
        <f t="shared" si="4"/>
        <v>23850</v>
      </c>
      <c r="J28" s="1">
        <f t="shared" si="5"/>
        <v>24300</v>
      </c>
      <c r="K28" s="1">
        <f t="shared" si="6"/>
        <v>22500</v>
      </c>
    </row>
    <row r="29" spans="1:11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0"/>
        <v>23850</v>
      </c>
      <c r="F29" s="5">
        <f t="shared" si="1"/>
        <v>24030</v>
      </c>
      <c r="G29" s="2">
        <f t="shared" si="2"/>
        <v>28800</v>
      </c>
      <c r="H29" s="5">
        <f t="shared" si="3"/>
        <v>25650</v>
      </c>
      <c r="I29" s="2">
        <f t="shared" si="4"/>
        <v>23850</v>
      </c>
      <c r="J29" s="5">
        <f t="shared" si="5"/>
        <v>24300</v>
      </c>
      <c r="K29" s="2">
        <f t="shared" si="6"/>
        <v>22500</v>
      </c>
    </row>
    <row r="30" spans="1:11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0"/>
        <v>23850</v>
      </c>
      <c r="F30" s="1">
        <f t="shared" si="1"/>
        <v>24030</v>
      </c>
      <c r="G30" s="1">
        <f t="shared" si="2"/>
        <v>28800</v>
      </c>
      <c r="H30" s="1">
        <f t="shared" si="3"/>
        <v>25650</v>
      </c>
      <c r="I30" s="1">
        <f t="shared" si="4"/>
        <v>23850</v>
      </c>
      <c r="J30" s="1">
        <f t="shared" si="5"/>
        <v>24300</v>
      </c>
      <c r="K30" s="1">
        <f t="shared" si="6"/>
        <v>22500</v>
      </c>
    </row>
    <row r="31" spans="1:11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0"/>
        <v>23850</v>
      </c>
      <c r="F31" s="5">
        <f t="shared" si="1"/>
        <v>24030</v>
      </c>
      <c r="G31" s="2">
        <f t="shared" si="2"/>
        <v>28800</v>
      </c>
      <c r="H31" s="5">
        <f t="shared" si="3"/>
        <v>25650</v>
      </c>
      <c r="I31" s="2">
        <f t="shared" si="4"/>
        <v>23850</v>
      </c>
      <c r="J31" s="5">
        <f t="shared" si="5"/>
        <v>24300</v>
      </c>
      <c r="K31" s="2">
        <f t="shared" si="6"/>
        <v>22500</v>
      </c>
    </row>
    <row r="32" spans="1:11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0"/>
        <v>23850</v>
      </c>
      <c r="F32" s="1">
        <f t="shared" si="1"/>
        <v>24030</v>
      </c>
      <c r="G32" s="1">
        <f t="shared" si="2"/>
        <v>28800</v>
      </c>
      <c r="H32" s="1">
        <f t="shared" si="3"/>
        <v>25650</v>
      </c>
      <c r="I32" s="1">
        <f t="shared" si="4"/>
        <v>23850</v>
      </c>
      <c r="J32" s="1">
        <f t="shared" si="5"/>
        <v>24300</v>
      </c>
      <c r="K32" s="1">
        <f t="shared" si="6"/>
        <v>22500</v>
      </c>
    </row>
    <row r="33" spans="1:11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0"/>
        <v>23850</v>
      </c>
      <c r="F33" s="5">
        <f t="shared" si="1"/>
        <v>24030</v>
      </c>
      <c r="G33" s="2">
        <f t="shared" si="2"/>
        <v>28800</v>
      </c>
      <c r="H33" s="5">
        <f t="shared" si="3"/>
        <v>25650</v>
      </c>
      <c r="I33" s="2">
        <f t="shared" si="4"/>
        <v>23850</v>
      </c>
      <c r="J33" s="5">
        <f t="shared" si="5"/>
        <v>24300</v>
      </c>
      <c r="K33" s="2">
        <f t="shared" si="6"/>
        <v>22500</v>
      </c>
    </row>
    <row r="34" spans="1:11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0"/>
        <v>23850</v>
      </c>
      <c r="F34" s="1">
        <f t="shared" si="1"/>
        <v>24030</v>
      </c>
      <c r="G34" s="1">
        <f t="shared" si="2"/>
        <v>28800</v>
      </c>
      <c r="H34" s="1">
        <f t="shared" si="3"/>
        <v>25650</v>
      </c>
      <c r="I34" s="1">
        <f t="shared" si="4"/>
        <v>23850</v>
      </c>
      <c r="J34" s="1">
        <f t="shared" si="5"/>
        <v>24300</v>
      </c>
      <c r="K34" s="1">
        <f t="shared" si="6"/>
        <v>22500</v>
      </c>
    </row>
    <row r="35" spans="1:11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0"/>
        <v>23850</v>
      </c>
      <c r="F35" s="5">
        <f t="shared" si="1"/>
        <v>24030</v>
      </c>
      <c r="G35" s="2">
        <f t="shared" si="2"/>
        <v>28800</v>
      </c>
      <c r="H35" s="5">
        <f t="shared" si="3"/>
        <v>25650</v>
      </c>
      <c r="I35" s="2">
        <f t="shared" si="4"/>
        <v>23850</v>
      </c>
      <c r="J35" s="5">
        <f t="shared" si="5"/>
        <v>24300</v>
      </c>
      <c r="K35" s="2">
        <f t="shared" si="6"/>
        <v>22500</v>
      </c>
    </row>
    <row r="36" spans="1:11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0"/>
        <v>23850</v>
      </c>
      <c r="F36" s="1">
        <f t="shared" si="1"/>
        <v>24030</v>
      </c>
      <c r="G36" s="1">
        <f t="shared" si="2"/>
        <v>28800</v>
      </c>
      <c r="H36" s="1">
        <f t="shared" si="3"/>
        <v>25650</v>
      </c>
      <c r="I36" s="1">
        <f t="shared" si="4"/>
        <v>23850</v>
      </c>
      <c r="J36" s="1">
        <f t="shared" si="5"/>
        <v>24300</v>
      </c>
      <c r="K36" s="1">
        <f t="shared" si="6"/>
        <v>22500</v>
      </c>
    </row>
    <row r="37" spans="1:11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 t="shared" si="0"/>
        <v>23850</v>
      </c>
      <c r="F37" s="5">
        <f t="shared" si="1"/>
        <v>24030</v>
      </c>
      <c r="G37" s="2">
        <f t="shared" si="2"/>
        <v>28800</v>
      </c>
      <c r="H37" s="5">
        <f t="shared" si="3"/>
        <v>25650</v>
      </c>
      <c r="I37" s="2">
        <f t="shared" si="4"/>
        <v>23850</v>
      </c>
      <c r="J37" s="5">
        <f t="shared" si="5"/>
        <v>24300</v>
      </c>
      <c r="K37" s="2">
        <f t="shared" si="6"/>
        <v>22500</v>
      </c>
    </row>
    <row r="38" spans="1:11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0"/>
        <v>23850</v>
      </c>
      <c r="F38" s="1">
        <f t="shared" si="1"/>
        <v>24030</v>
      </c>
      <c r="G38" s="1">
        <f t="shared" si="2"/>
        <v>28800</v>
      </c>
      <c r="H38" s="1">
        <f t="shared" si="3"/>
        <v>25650</v>
      </c>
      <c r="I38" s="1">
        <f t="shared" si="4"/>
        <v>23850</v>
      </c>
      <c r="J38" s="1">
        <f t="shared" si="5"/>
        <v>24300</v>
      </c>
      <c r="K38" s="1">
        <f t="shared" si="6"/>
        <v>22500</v>
      </c>
    </row>
    <row r="39" spans="1:11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>0+13500+9850</f>
        <v>23350</v>
      </c>
      <c r="F39" s="5">
        <f>0+13500+10090</f>
        <v>23590</v>
      </c>
      <c r="G39" s="2">
        <f>0+13500+14900</f>
        <v>28400</v>
      </c>
      <c r="H39" s="5">
        <f>0+13500+11550</f>
        <v>25050</v>
      </c>
      <c r="I39" s="2">
        <f>0+13500+9850</f>
        <v>23350</v>
      </c>
      <c r="J39" s="5">
        <f>0+13500+10200</f>
        <v>23700</v>
      </c>
      <c r="K39" s="2">
        <f>0+13500+8700</f>
        <v>22200</v>
      </c>
    </row>
    <row r="40" spans="1:11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0+13500+9350</f>
        <v>22850</v>
      </c>
      <c r="F40" s="1">
        <f>0+13500+9650</f>
        <v>23150</v>
      </c>
      <c r="G40" s="1">
        <f>0+13500+14500</f>
        <v>28000</v>
      </c>
      <c r="H40" s="1">
        <f>0+13500+10950</f>
        <v>24450</v>
      </c>
      <c r="I40" s="1">
        <f>0+13500+9350</f>
        <v>22850</v>
      </c>
      <c r="J40" s="1">
        <f>0+13500+9600</f>
        <v>23100</v>
      </c>
      <c r="K40" s="1">
        <f>0+13500+8400</f>
        <v>21900</v>
      </c>
    </row>
    <row r="41" spans="1:11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0+13500+8600</f>
        <v>22100</v>
      </c>
      <c r="F41" s="5">
        <f>0+13500+8990</f>
        <v>22490</v>
      </c>
      <c r="G41" s="2">
        <f>0+13500+13900</f>
        <v>27400</v>
      </c>
      <c r="H41" s="5">
        <f>0+13500+10050</f>
        <v>23550</v>
      </c>
      <c r="I41" s="2">
        <f>0+13500+8600</f>
        <v>22100</v>
      </c>
      <c r="J41" s="5">
        <f>0+13500+8700</f>
        <v>22200</v>
      </c>
      <c r="K41" s="2">
        <f>0+13500+7950</f>
        <v>21450</v>
      </c>
    </row>
    <row r="42" spans="1:11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0+13500+8100</f>
        <v>21600</v>
      </c>
      <c r="F42" s="1">
        <f>0+13500+8550</f>
        <v>22050</v>
      </c>
      <c r="G42" s="1">
        <f>0+13500+13500</f>
        <v>27000</v>
      </c>
      <c r="H42" s="1">
        <f>0+13500+9450</f>
        <v>22950</v>
      </c>
      <c r="I42" s="1">
        <f aca="true" t="shared" si="7" ref="I42:J44">0+13500+8100</f>
        <v>21600</v>
      </c>
      <c r="J42" s="1">
        <f t="shared" si="7"/>
        <v>21600</v>
      </c>
      <c r="K42" s="1">
        <f>0+13500+7650</f>
        <v>21150</v>
      </c>
    </row>
    <row r="43" spans="1:11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0+13500+8100</f>
        <v>21600</v>
      </c>
      <c r="F43" s="5">
        <f>0+13500+8550</f>
        <v>22050</v>
      </c>
      <c r="G43" s="2">
        <f>0+13500+13500</f>
        <v>27000</v>
      </c>
      <c r="H43" s="5">
        <f>0+13500+9450</f>
        <v>22950</v>
      </c>
      <c r="I43" s="2">
        <f t="shared" si="7"/>
        <v>21600</v>
      </c>
      <c r="J43" s="5">
        <f t="shared" si="7"/>
        <v>21600</v>
      </c>
      <c r="K43" s="2">
        <f>0+13500+7650</f>
        <v>21150</v>
      </c>
    </row>
    <row r="44" spans="1:11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0+13500+8100</f>
        <v>21600</v>
      </c>
      <c r="F44" s="1">
        <f>0+13500+8550</f>
        <v>22050</v>
      </c>
      <c r="G44" s="1">
        <f>0+13500+13500</f>
        <v>27000</v>
      </c>
      <c r="H44" s="1">
        <f>0+13500+9450</f>
        <v>22950</v>
      </c>
      <c r="I44" s="1">
        <f t="shared" si="7"/>
        <v>21600</v>
      </c>
      <c r="J44" s="1">
        <f t="shared" si="7"/>
        <v>21600</v>
      </c>
      <c r="K44" s="1">
        <f>0+13500+7650</f>
        <v>21150</v>
      </c>
    </row>
    <row r="45" spans="1:11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0+13500+9900</f>
        <v>23400</v>
      </c>
      <c r="F45" s="5">
        <f>0+13500+10450</f>
        <v>23950</v>
      </c>
      <c r="G45" s="2">
        <f>0+13500+16500</f>
        <v>30000</v>
      </c>
      <c r="H45" s="5">
        <f>0+13500+11550</f>
        <v>25050</v>
      </c>
      <c r="I45" s="2">
        <f>0+13500+9900</f>
        <v>23400</v>
      </c>
      <c r="J45" s="5">
        <f>0+13500+9900</f>
        <v>23400</v>
      </c>
      <c r="K45" s="2">
        <f>0+13500+9350</f>
        <v>22850</v>
      </c>
    </row>
    <row r="46" spans="1:11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0+13500+8100</f>
        <v>21600</v>
      </c>
      <c r="F46" s="1">
        <f>0+13500+8550</f>
        <v>22050</v>
      </c>
      <c r="G46" s="1">
        <f>0+13500+13500</f>
        <v>27000</v>
      </c>
      <c r="H46" s="1">
        <f>0+13500+9450</f>
        <v>22950</v>
      </c>
      <c r="I46" s="1">
        <f>0+13500+8100</f>
        <v>21600</v>
      </c>
      <c r="J46" s="1">
        <f>0+13500+8100</f>
        <v>21600</v>
      </c>
      <c r="K46" s="1">
        <f>0+13500+7650</f>
        <v>21150</v>
      </c>
    </row>
    <row r="47" spans="1:11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0+13500+6600</f>
        <v>20100</v>
      </c>
      <c r="F47" s="5">
        <f>0+13500+7150</f>
        <v>20650</v>
      </c>
      <c r="G47" s="2">
        <f>0+13500+11500</f>
        <v>25000</v>
      </c>
      <c r="H47" s="5">
        <f>0+13500+7950</f>
        <v>21450</v>
      </c>
      <c r="I47" s="2">
        <f>0+13500+6600</f>
        <v>20100</v>
      </c>
      <c r="J47" s="5">
        <f>0+13500+6850</f>
        <v>20350</v>
      </c>
      <c r="K47" s="2">
        <f>0+13500+6400</f>
        <v>19900</v>
      </c>
    </row>
    <row r="48" spans="1:11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0+13500+5400</f>
        <v>18900</v>
      </c>
      <c r="F48" s="1">
        <f>0+13500+6030</f>
        <v>19530</v>
      </c>
      <c r="G48" s="1">
        <f>0+13500+9900</f>
        <v>23400</v>
      </c>
      <c r="H48" s="1">
        <f>0+13500+6750</f>
        <v>20250</v>
      </c>
      <c r="I48" s="1">
        <f>0+13500+5400</f>
        <v>18900</v>
      </c>
      <c r="J48" s="1">
        <f>0+13500+5850</f>
        <v>19350</v>
      </c>
      <c r="K48" s="1">
        <f>0+13500+5400</f>
        <v>18900</v>
      </c>
    </row>
    <row r="49" spans="1:11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0+13500+6000</f>
        <v>19500</v>
      </c>
      <c r="F49" s="5">
        <f>0+13500+6700</f>
        <v>20200</v>
      </c>
      <c r="G49" s="2">
        <f>0+13500+11000</f>
        <v>24500</v>
      </c>
      <c r="H49" s="5">
        <f>0+13500+7500</f>
        <v>21000</v>
      </c>
      <c r="I49" s="2">
        <f>0+13500+6000</f>
        <v>19500</v>
      </c>
      <c r="J49" s="5">
        <f>0+13500+6500</f>
        <v>20000</v>
      </c>
      <c r="K49" s="2">
        <f>0+13500+6000</f>
        <v>19500</v>
      </c>
    </row>
    <row r="50" spans="1:11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0+13500+3600</f>
        <v>17100</v>
      </c>
      <c r="F50" s="1">
        <f>0+13500+4020</f>
        <v>17520</v>
      </c>
      <c r="G50" s="1">
        <f>0+13500+6600</f>
        <v>20100</v>
      </c>
      <c r="H50" s="1">
        <f>0+13500+4500</f>
        <v>18000</v>
      </c>
      <c r="I50" s="1">
        <f>0+13500+3600</f>
        <v>17100</v>
      </c>
      <c r="J50" s="1">
        <f>0+13500+3900</f>
        <v>17400</v>
      </c>
      <c r="K50" s="1">
        <f>0+13500+3600</f>
        <v>17100</v>
      </c>
    </row>
    <row r="65536" ht="12.75"/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2022-02-05T20:20:10Z</dcterms:modified>
  <cp:category/>
  <cp:version/>
  <cp:contentType/>
  <cp:contentStatus/>
</cp:coreProperties>
</file>