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<sst xmlns="http://schemas.openxmlformats.org/spreadsheetml/2006/main" count="213" uniqueCount="129">
  <si>
    <t>Русич, гостиница (Анапа, Пионерский проспект, 20 Б)</t>
  </si>
  <si>
    <t>Отправление</t>
  </si>
  <si>
    <t>Дни отдыха</t>
  </si>
  <si>
    <t>дней/ночей на отдыхе</t>
  </si>
  <si>
    <t>Прибытие</t>
  </si>
  <si>
    <t>Корпус "А", 2-х местный номер 
(1-й категории, 2 осн. места + 1 доп.место)</t>
  </si>
  <si>
    <t>Корпус "А", 3-х местный номер 
(3-й категории)</t>
  </si>
  <si>
    <t>Корпус "Б", 2-х местный номер 
(1-й категории)</t>
  </si>
  <si>
    <t>Корпус "В", 2-х местный номер 
(1-й категории)</t>
  </si>
  <si>
    <t>Корпус "А", 2-х местный номер 
(1-й категории, №291, 2 осн.+ 2 доп. места)</t>
  </si>
  <si>
    <t>основное место, завтраки включены в стоимость</t>
  </si>
  <si>
    <t>доп. место для взрослого (завтраки входят в стоимость)</t>
  </si>
  <si>
    <t>доп.место для ребенка 3-12  (завтраки входят в стоимость)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</si>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</sst>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  <c r="K2" s="8" t="s">
        <v>7</v>
      </c>
      <c r="L2" s="7"/>
      <c r="M2" s="7"/>
      <c r="N2" s="9" t="s">
        <v>8</v>
      </c>
      <c r="O2" s="7"/>
      <c r="P2" s="7"/>
      <c r="Q2" s="8" t="s">
        <v>9</v>
      </c>
      <c r="R2" s="7"/>
      <c r="S2" s="7"/>
    </row>
    <row r="3" spans="1:19" ht="39.75" customHeight="1">
      <c r="A3" s="7"/>
      <c r="B3" s="7"/>
      <c r="C3" s="7"/>
      <c r="D3" s="7"/>
      <c r="E3" s="3" t="s">
        <v>10</v>
      </c>
      <c r="F3" s="3" t="s">
        <v>11</v>
      </c>
      <c r="G3" s="3" t="s">
        <v>12</v>
      </c>
      <c r="H3" s="4" t="s">
        <v>10</v>
      </c>
      <c r="I3" s="4" t="s">
        <v>11</v>
      </c>
      <c r="J3" s="4" t="s">
        <v>12</v>
      </c>
      <c r="K3" s="3" t="s">
        <v>10</v>
      </c>
      <c r="L3" s="3" t="s">
        <v>11</v>
      </c>
      <c r="M3" s="3" t="s">
        <v>12</v>
      </c>
      <c r="N3" s="4" t="s">
        <v>10</v>
      </c>
      <c r="O3" s="4" t="s">
        <v>11</v>
      </c>
      <c r="P3" s="4" t="s">
        <v>12</v>
      </c>
      <c r="Q3" s="3" t="s">
        <v>10</v>
      </c>
      <c r="R3" s="3" t="s">
        <v>11</v>
      </c>
      <c r="S3" s="3" t="s">
        <v>12</v>
      </c>
    </row>
    <row r="4" spans="1:19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0+10800+7050</f>
        <v>17850</v>
      </c>
      <c r="F4" s="1">
        <f>0+10800+6215</f>
        <v>17015</v>
      </c>
      <c r="G4" s="1">
        <f>0+10800+4325</f>
        <v>15125</v>
      </c>
      <c r="H4" s="1">
        <f>0+10800+6950</f>
        <v>17750</v>
      </c>
      <c r="I4" s="1">
        <f>0+10800+6130</f>
        <v>16930</v>
      </c>
      <c r="J4" s="1">
        <f>0+10800+4275</f>
        <v>15075</v>
      </c>
      <c r="K4" s="1">
        <f>0+10800+7750</f>
        <v>18550</v>
      </c>
      <c r="L4" s="1">
        <f>0+10800+6845</f>
        <v>17645</v>
      </c>
      <c r="M4" s="1">
        <f>0+10800+4675</f>
        <v>15475</v>
      </c>
      <c r="N4" s="1">
        <f>0+10800+8250</f>
        <v>19050</v>
      </c>
      <c r="O4" s="1">
        <f>0+10800+7210</f>
        <v>18010</v>
      </c>
      <c r="P4" s="1">
        <f>0+10800+4900</f>
        <v>15700</v>
      </c>
      <c r="Q4" s="1">
        <f>0+10800+7750</f>
        <v>18550</v>
      </c>
      <c r="R4" s="1">
        <f>0+10800+6845</f>
        <v>17645</v>
      </c>
      <c r="S4" s="1">
        <f>0+10800+4675</f>
        <v>15475</v>
      </c>
    </row>
    <row r="5" spans="1:19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>0+10800+8650</f>
        <v>19450</v>
      </c>
      <c r="F5" s="2">
        <f>0+10800+7610</f>
        <v>18410</v>
      </c>
      <c r="G5" s="2">
        <f>0+10800+5225</f>
        <v>16025</v>
      </c>
      <c r="H5" s="5">
        <f>0+10800+8250</f>
        <v>19050</v>
      </c>
      <c r="I5" s="5">
        <f>0+10800+7270</f>
        <v>18070</v>
      </c>
      <c r="J5" s="5">
        <f>0+10800+5025</f>
        <v>15825</v>
      </c>
      <c r="K5" s="2">
        <f>0+10800+9150</f>
        <v>19950</v>
      </c>
      <c r="L5" s="2">
        <f>0+10800+8060</f>
        <v>18860</v>
      </c>
      <c r="M5" s="2">
        <f>0+10800+5475</f>
        <v>16275</v>
      </c>
      <c r="N5" s="5">
        <f>0+10800+10000</f>
        <v>20800</v>
      </c>
      <c r="O5" s="5">
        <f>0+10800+8600</f>
        <v>19400</v>
      </c>
      <c r="P5" s="5">
        <f>0+10800+5800</f>
        <v>16600</v>
      </c>
      <c r="Q5" s="2">
        <f>0+10800+9150</f>
        <v>19950</v>
      </c>
      <c r="R5" s="2">
        <f>0+10800+8060</f>
        <v>18860</v>
      </c>
      <c r="S5" s="2">
        <f>0+10800+5475</f>
        <v>16275</v>
      </c>
    </row>
    <row r="6" spans="1:19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0+10800+9150</f>
        <v>19950</v>
      </c>
      <c r="F6" s="1">
        <f>0+10800+8040</f>
        <v>18840</v>
      </c>
      <c r="G6" s="1">
        <f>0+10800+5475</f>
        <v>16275</v>
      </c>
      <c r="H6" s="1">
        <f>0+10800+8550</f>
        <v>19350</v>
      </c>
      <c r="I6" s="1">
        <f>0+10800+7530</f>
        <v>18330</v>
      </c>
      <c r="J6" s="1">
        <f>0+10800+5175</f>
        <v>15975</v>
      </c>
      <c r="K6" s="1">
        <f>0+10800+9450</f>
        <v>20250</v>
      </c>
      <c r="L6" s="1">
        <f>0+10800+8310</f>
        <v>19110</v>
      </c>
      <c r="M6" s="1">
        <f>0+10800+5625</f>
        <v>16425</v>
      </c>
      <c r="N6" s="1">
        <f>0+10800+10500</f>
        <v>21300</v>
      </c>
      <c r="O6" s="1">
        <f>0+10800+8940</f>
        <v>19740</v>
      </c>
      <c r="P6" s="1">
        <f>0+10800+6000</f>
        <v>16800</v>
      </c>
      <c r="Q6" s="1">
        <f>0+10800+9450</f>
        <v>20250</v>
      </c>
      <c r="R6" s="1">
        <f>0+10800+8310</f>
        <v>19110</v>
      </c>
      <c r="S6" s="1">
        <f>0+10800+5625</f>
        <v>16425</v>
      </c>
    </row>
    <row r="7" spans="1:19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>0+10800+9650</f>
        <v>20450</v>
      </c>
      <c r="F7" s="2">
        <f>0+10800+8470</f>
        <v>19270</v>
      </c>
      <c r="G7" s="2">
        <f>0+10800+5725</f>
        <v>16525</v>
      </c>
      <c r="H7" s="5">
        <f>0+10800+8850</f>
        <v>19650</v>
      </c>
      <c r="I7" s="5">
        <f>0+10800+7790</f>
        <v>18590</v>
      </c>
      <c r="J7" s="5">
        <f>0+10800+5325</f>
        <v>16125</v>
      </c>
      <c r="K7" s="2">
        <f>0+10800+9750</f>
        <v>20550</v>
      </c>
      <c r="L7" s="2">
        <f>0+10800+8560</f>
        <v>19360</v>
      </c>
      <c r="M7" s="2">
        <f>0+10800+5775</f>
        <v>16575</v>
      </c>
      <c r="N7" s="5">
        <f>0+10800+11000</f>
        <v>21800</v>
      </c>
      <c r="O7" s="5">
        <f>0+10800+9280</f>
        <v>20080</v>
      </c>
      <c r="P7" s="5">
        <f>0+10800+6200</f>
        <v>17000</v>
      </c>
      <c r="Q7" s="2">
        <f>0+10800+9750</f>
        <v>20550</v>
      </c>
      <c r="R7" s="2">
        <f>0+10800+8560</f>
        <v>19360</v>
      </c>
      <c r="S7" s="2">
        <f>0+10800+5775</f>
        <v>16575</v>
      </c>
    </row>
    <row r="8" spans="1:19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0+10800+9900</f>
        <v>20700</v>
      </c>
      <c r="F8" s="1">
        <f>0+10800+8685</f>
        <v>19485</v>
      </c>
      <c r="G8" s="1">
        <f>0+10800+5850</f>
        <v>16650</v>
      </c>
      <c r="H8" s="1">
        <f>0+10800+9000</f>
        <v>19800</v>
      </c>
      <c r="I8" s="1">
        <f>0+10800+7920</f>
        <v>18720</v>
      </c>
      <c r="J8" s="1">
        <f>0+10800+5400</f>
        <v>16200</v>
      </c>
      <c r="K8" s="1">
        <f>0+10800+9900</f>
        <v>20700</v>
      </c>
      <c r="L8" s="1">
        <f>0+10800+8685</f>
        <v>19485</v>
      </c>
      <c r="M8" s="1">
        <f>0+10800+5850</f>
        <v>16650</v>
      </c>
      <c r="N8" s="1">
        <f>0+10800+11250</f>
        <v>22050</v>
      </c>
      <c r="O8" s="1">
        <f>0+10800+9450</f>
        <v>20250</v>
      </c>
      <c r="P8" s="1">
        <f>0+10800+6300</f>
        <v>17100</v>
      </c>
      <c r="Q8" s="1">
        <f>0+10800+9900</f>
        <v>20700</v>
      </c>
      <c r="R8" s="1">
        <f>0+10800+8685</f>
        <v>19485</v>
      </c>
      <c r="S8" s="1">
        <f>0+10800+5850</f>
        <v>16650</v>
      </c>
    </row>
    <row r="9" spans="1:19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>0+10800+10200</f>
        <v>21000</v>
      </c>
      <c r="F9" s="2">
        <f>0+10800+8940</f>
        <v>19740</v>
      </c>
      <c r="G9" s="2">
        <f>0+10800+6000</f>
        <v>16800</v>
      </c>
      <c r="H9" s="5">
        <f>0+10800+9600</f>
        <v>20400</v>
      </c>
      <c r="I9" s="5">
        <f>0+10800+8430</f>
        <v>19230</v>
      </c>
      <c r="J9" s="5">
        <f>0+10800+5700</f>
        <v>16500</v>
      </c>
      <c r="K9" s="2">
        <f>0+10800+10350</f>
        <v>21150</v>
      </c>
      <c r="L9" s="2">
        <f>0+10800+9060</f>
        <v>19860</v>
      </c>
      <c r="M9" s="2">
        <f>0+10800+6075</f>
        <v>16875</v>
      </c>
      <c r="N9" s="5">
        <f>0+10800+11850</f>
        <v>22650</v>
      </c>
      <c r="O9" s="5">
        <f>0+10800+10080</f>
        <v>20880</v>
      </c>
      <c r="P9" s="5">
        <f>0+10800+6675</f>
        <v>17475</v>
      </c>
      <c r="Q9" s="2">
        <f>0+10800+10350</f>
        <v>21150</v>
      </c>
      <c r="R9" s="2">
        <f>0+10800+9060</f>
        <v>19860</v>
      </c>
      <c r="S9" s="2">
        <f>0+10800+6075</f>
        <v>16875</v>
      </c>
    </row>
    <row r="10" spans="1:19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0+10800+10400</f>
        <v>21200</v>
      </c>
      <c r="F10" s="1">
        <f>0+10800+9110</f>
        <v>19910</v>
      </c>
      <c r="G10" s="1">
        <f>0+10800+6100</f>
        <v>16900</v>
      </c>
      <c r="H10" s="1">
        <f>0+10800+10000</f>
        <v>20800</v>
      </c>
      <c r="I10" s="1">
        <f>0+10800+8770</f>
        <v>19570</v>
      </c>
      <c r="J10" s="1">
        <f>0+10800+5900</f>
        <v>16700</v>
      </c>
      <c r="K10" s="1">
        <f>0+10800+10650</f>
        <v>21450</v>
      </c>
      <c r="L10" s="1">
        <f>0+10800+9310</f>
        <v>20110</v>
      </c>
      <c r="M10" s="1">
        <f>0+10800+6225</f>
        <v>17025</v>
      </c>
      <c r="N10" s="1">
        <f>0+10800+12250</f>
        <v>23050</v>
      </c>
      <c r="O10" s="1">
        <f>0+10800+10500</f>
        <v>21300</v>
      </c>
      <c r="P10" s="1">
        <f>0+10800+6925</f>
        <v>17725</v>
      </c>
      <c r="Q10" s="1">
        <f>0+10800+10650</f>
        <v>21450</v>
      </c>
      <c r="R10" s="1">
        <f>0+10800+9310</f>
        <v>20110</v>
      </c>
      <c r="S10" s="1">
        <f>0+10800+6225</f>
        <v>17025</v>
      </c>
    </row>
    <row r="11" spans="1:19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>0+10800+10600</f>
        <v>21400</v>
      </c>
      <c r="F11" s="2">
        <f>0+10800+9280</f>
        <v>20080</v>
      </c>
      <c r="G11" s="2">
        <f>0+10800+6200</f>
        <v>17000</v>
      </c>
      <c r="H11" s="5">
        <f>0+10800+10400</f>
        <v>21200</v>
      </c>
      <c r="I11" s="5">
        <f>0+10800+9110</f>
        <v>19910</v>
      </c>
      <c r="J11" s="5">
        <f>0+10800+6100</f>
        <v>16900</v>
      </c>
      <c r="K11" s="2">
        <f>0+10800+10950</f>
        <v>21750</v>
      </c>
      <c r="L11" s="2">
        <f>0+10800+9560</f>
        <v>20360</v>
      </c>
      <c r="M11" s="2">
        <f>0+10800+6375</f>
        <v>17175</v>
      </c>
      <c r="N11" s="5">
        <f>0+10800+12650</f>
        <v>23450</v>
      </c>
      <c r="O11" s="5">
        <f>0+10800+10920</f>
        <v>21720</v>
      </c>
      <c r="P11" s="5">
        <f>0+10800+7175</f>
        <v>17975</v>
      </c>
      <c r="Q11" s="2">
        <f>0+10800+10950</f>
        <v>21750</v>
      </c>
      <c r="R11" s="2">
        <f>0+10800+9560</f>
        <v>20360</v>
      </c>
      <c r="S11" s="2">
        <f>0+10800+6375</f>
        <v>17175</v>
      </c>
    </row>
    <row r="12" spans="1:19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0+10800+10800</f>
        <v>21600</v>
      </c>
      <c r="F12" s="1">
        <f>0+10800+9450</f>
        <v>20250</v>
      </c>
      <c r="G12" s="1">
        <f>0+10800+6300</f>
        <v>17100</v>
      </c>
      <c r="H12" s="1">
        <f>0+10800+10800</f>
        <v>21600</v>
      </c>
      <c r="I12" s="1">
        <f>0+10800+9450</f>
        <v>20250</v>
      </c>
      <c r="J12" s="1">
        <f>0+10800+6300</f>
        <v>17100</v>
      </c>
      <c r="K12" s="1">
        <f>0+10800+11250</f>
        <v>22050</v>
      </c>
      <c r="L12" s="1">
        <f>0+10800+9810</f>
        <v>20610</v>
      </c>
      <c r="M12" s="1">
        <f>0+10800+6525</f>
        <v>17325</v>
      </c>
      <c r="N12" s="1">
        <f>0+10800+13050</f>
        <v>23850</v>
      </c>
      <c r="O12" s="1">
        <f>0+10800+11340</f>
        <v>22140</v>
      </c>
      <c r="P12" s="1">
        <f>0+10800+7425</f>
        <v>18225</v>
      </c>
      <c r="Q12" s="1">
        <f>0+10800+11250</f>
        <v>22050</v>
      </c>
      <c r="R12" s="1">
        <f>0+10800+9810</f>
        <v>20610</v>
      </c>
      <c r="S12" s="1">
        <f>0+10800+6525</f>
        <v>17325</v>
      </c>
    </row>
    <row r="13" spans="1:19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0+10800+11000</f>
        <v>21800</v>
      </c>
      <c r="F13" s="2">
        <f>0+10800+9620</f>
        <v>20420</v>
      </c>
      <c r="G13" s="2">
        <f>0+10800+6400</f>
        <v>17200</v>
      </c>
      <c r="H13" s="5">
        <f>0+10800+10900</f>
        <v>21700</v>
      </c>
      <c r="I13" s="5">
        <f>0+10800+9535</f>
        <v>20335</v>
      </c>
      <c r="J13" s="5">
        <f>0+10800+6350</f>
        <v>17150</v>
      </c>
      <c r="K13" s="2">
        <f>0+10800+11500</f>
        <v>22300</v>
      </c>
      <c r="L13" s="2">
        <f>0+10800+10025</f>
        <v>20825</v>
      </c>
      <c r="M13" s="2">
        <f>0+10800+6650</f>
        <v>17450</v>
      </c>
      <c r="N13" s="5">
        <f>0+10800+13300</f>
        <v>24100</v>
      </c>
      <c r="O13" s="5">
        <f>0+10800+11555</f>
        <v>22355</v>
      </c>
      <c r="P13" s="5">
        <f>0+10800+7550</f>
        <v>18350</v>
      </c>
      <c r="Q13" s="2">
        <f>0+10800+11500</f>
        <v>22300</v>
      </c>
      <c r="R13" s="2">
        <f>0+10800+10025</f>
        <v>20825</v>
      </c>
      <c r="S13" s="2">
        <f>0+10800+6650</f>
        <v>17450</v>
      </c>
    </row>
    <row r="14" spans="1:19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0+10800+11400</f>
        <v>22200</v>
      </c>
      <c r="F14" s="1">
        <f>0+10800+9960</f>
        <v>20760</v>
      </c>
      <c r="G14" s="1">
        <f>0+10800+6600</f>
        <v>17400</v>
      </c>
      <c r="H14" s="1">
        <f>0+10800+11100</f>
        <v>21900</v>
      </c>
      <c r="I14" s="1">
        <f>0+10800+9705</f>
        <v>20505</v>
      </c>
      <c r="J14" s="1">
        <f>0+10800+6450</f>
        <v>17250</v>
      </c>
      <c r="K14" s="1">
        <f>0+10800+12000</f>
        <v>22800</v>
      </c>
      <c r="L14" s="1">
        <f>0+10800+10455</f>
        <v>21255</v>
      </c>
      <c r="M14" s="1">
        <f>0+10800+6900</f>
        <v>17700</v>
      </c>
      <c r="N14" s="1">
        <f>0+10800+13800</f>
        <v>24600</v>
      </c>
      <c r="O14" s="1">
        <f>0+10800+11985</f>
        <v>22785</v>
      </c>
      <c r="P14" s="1">
        <f>0+10800+7800</f>
        <v>18600</v>
      </c>
      <c r="Q14" s="1">
        <f>0+10800+12000</f>
        <v>22800</v>
      </c>
      <c r="R14" s="1">
        <f>0+10800+10455</f>
        <v>21255</v>
      </c>
      <c r="S14" s="1">
        <f>0+10800+6900</f>
        <v>17700</v>
      </c>
    </row>
    <row r="15" spans="1:19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0+10800+11800</f>
        <v>22600</v>
      </c>
      <c r="F15" s="2">
        <f>0+10800+10300</f>
        <v>21100</v>
      </c>
      <c r="G15" s="2">
        <f>0+10800+6800</f>
        <v>17600</v>
      </c>
      <c r="H15" s="5">
        <f>0+10800+11300</f>
        <v>22100</v>
      </c>
      <c r="I15" s="5">
        <f>0+10800+9875</f>
        <v>20675</v>
      </c>
      <c r="J15" s="5">
        <f>0+10800+6550</f>
        <v>17350</v>
      </c>
      <c r="K15" s="2">
        <f>0+10800+12500</f>
        <v>23300</v>
      </c>
      <c r="L15" s="2">
        <f>0+10800+10885</f>
        <v>21685</v>
      </c>
      <c r="M15" s="2">
        <f>0+10800+7150</f>
        <v>17950</v>
      </c>
      <c r="N15" s="5">
        <f>0+10800+14300</f>
        <v>25100</v>
      </c>
      <c r="O15" s="5">
        <f>0+10800+12415</f>
        <v>23215</v>
      </c>
      <c r="P15" s="5">
        <f>0+10800+8050</f>
        <v>18850</v>
      </c>
      <c r="Q15" s="2">
        <f>0+10800+12500</f>
        <v>23300</v>
      </c>
      <c r="R15" s="2">
        <f>0+10800+10885</f>
        <v>21685</v>
      </c>
      <c r="S15" s="2">
        <f>0+10800+7150</f>
        <v>17950</v>
      </c>
    </row>
    <row r="16" spans="1:19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0+10800+12200</f>
        <v>23000</v>
      </c>
      <c r="F16" s="1">
        <f>0+10800+10640</f>
        <v>21440</v>
      </c>
      <c r="G16" s="1">
        <f>0+10800+7000</f>
        <v>17800</v>
      </c>
      <c r="H16" s="1">
        <f>0+10800+11500</f>
        <v>22300</v>
      </c>
      <c r="I16" s="1">
        <f>0+10800+10045</f>
        <v>20845</v>
      </c>
      <c r="J16" s="1">
        <f>0+10800+6650</f>
        <v>17450</v>
      </c>
      <c r="K16" s="1">
        <f>0+10800+13000</f>
        <v>23800</v>
      </c>
      <c r="L16" s="1">
        <f>0+10800+11315</f>
        <v>22115</v>
      </c>
      <c r="M16" s="1">
        <f>0+10800+7400</f>
        <v>18200</v>
      </c>
      <c r="N16" s="1">
        <f>0+10800+14800</f>
        <v>25600</v>
      </c>
      <c r="O16" s="1">
        <f>0+10800+12845</f>
        <v>23645</v>
      </c>
      <c r="P16" s="1">
        <f>0+10800+8300</f>
        <v>19100</v>
      </c>
      <c r="Q16" s="1">
        <f>0+10800+13000</f>
        <v>23800</v>
      </c>
      <c r="R16" s="1">
        <f>0+10800+11315</f>
        <v>22115</v>
      </c>
      <c r="S16" s="1">
        <f>0+10800+7400</f>
        <v>18200</v>
      </c>
    </row>
    <row r="17" spans="1:19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0" ref="E17:E37">0+10800+12600</f>
        <v>23400</v>
      </c>
      <c r="F17" s="2">
        <f aca="true" t="shared" si="1" ref="F17:F37">0+10800+10980</f>
        <v>21780</v>
      </c>
      <c r="G17" s="2">
        <f aca="true" t="shared" si="2" ref="G17:G37">0+10800+7200</f>
        <v>18000</v>
      </c>
      <c r="H17" s="5">
        <f aca="true" t="shared" si="3" ref="H17:H37">0+10800+11700</f>
        <v>22500</v>
      </c>
      <c r="I17" s="5">
        <f aca="true" t="shared" si="4" ref="I17:I37">0+10800+10215</f>
        <v>21015</v>
      </c>
      <c r="J17" s="5">
        <f aca="true" t="shared" si="5" ref="J17:J37">0+10800+6750</f>
        <v>17550</v>
      </c>
      <c r="K17" s="2">
        <f aca="true" t="shared" si="6" ref="K17:K37">0+10800+13500</f>
        <v>24300</v>
      </c>
      <c r="L17" s="2">
        <f aca="true" t="shared" si="7" ref="L17:L37">0+10800+11745</f>
        <v>22545</v>
      </c>
      <c r="M17" s="2">
        <f aca="true" t="shared" si="8" ref="M17:M37">0+10800+7650</f>
        <v>18450</v>
      </c>
      <c r="N17" s="5">
        <f aca="true" t="shared" si="9" ref="N17:N37">0+10800+15300</f>
        <v>26100</v>
      </c>
      <c r="O17" s="5">
        <f aca="true" t="shared" si="10" ref="O17:O37">0+10800+13275</f>
        <v>24075</v>
      </c>
      <c r="P17" s="5">
        <f aca="true" t="shared" si="11" ref="P17:P37">0+10800+8550</f>
        <v>19350</v>
      </c>
      <c r="Q17" s="2">
        <f aca="true" t="shared" si="12" ref="Q17:Q37">0+10800+13500</f>
        <v>24300</v>
      </c>
      <c r="R17" s="2">
        <f aca="true" t="shared" si="13" ref="R17:R37">0+10800+11745</f>
        <v>22545</v>
      </c>
      <c r="S17" s="2">
        <f aca="true" t="shared" si="14" ref="S17:S37">0+10800+7650</f>
        <v>18450</v>
      </c>
    </row>
    <row r="18" spans="1:19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0"/>
        <v>23400</v>
      </c>
      <c r="F18" s="1">
        <f t="shared" si="1"/>
        <v>21780</v>
      </c>
      <c r="G18" s="1">
        <f t="shared" si="2"/>
        <v>18000</v>
      </c>
      <c r="H18" s="1">
        <f t="shared" si="3"/>
        <v>22500</v>
      </c>
      <c r="I18" s="1">
        <f t="shared" si="4"/>
        <v>21015</v>
      </c>
      <c r="J18" s="1">
        <f t="shared" si="5"/>
        <v>17550</v>
      </c>
      <c r="K18" s="1">
        <f t="shared" si="6"/>
        <v>24300</v>
      </c>
      <c r="L18" s="1">
        <f t="shared" si="7"/>
        <v>22545</v>
      </c>
      <c r="M18" s="1">
        <f t="shared" si="8"/>
        <v>18450</v>
      </c>
      <c r="N18" s="1">
        <f t="shared" si="9"/>
        <v>26100</v>
      </c>
      <c r="O18" s="1">
        <f t="shared" si="10"/>
        <v>24075</v>
      </c>
      <c r="P18" s="1">
        <f t="shared" si="11"/>
        <v>19350</v>
      </c>
      <c r="Q18" s="1">
        <f t="shared" si="12"/>
        <v>24300</v>
      </c>
      <c r="R18" s="1">
        <f t="shared" si="13"/>
        <v>22545</v>
      </c>
      <c r="S18" s="1">
        <f t="shared" si="14"/>
        <v>18450</v>
      </c>
    </row>
    <row r="19" spans="1:19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0"/>
        <v>23400</v>
      </c>
      <c r="F19" s="2">
        <f t="shared" si="1"/>
        <v>21780</v>
      </c>
      <c r="G19" s="2">
        <f t="shared" si="2"/>
        <v>18000</v>
      </c>
      <c r="H19" s="5">
        <f t="shared" si="3"/>
        <v>22500</v>
      </c>
      <c r="I19" s="5">
        <f t="shared" si="4"/>
        <v>21015</v>
      </c>
      <c r="J19" s="5">
        <f t="shared" si="5"/>
        <v>17550</v>
      </c>
      <c r="K19" s="2">
        <f t="shared" si="6"/>
        <v>24300</v>
      </c>
      <c r="L19" s="2">
        <f t="shared" si="7"/>
        <v>22545</v>
      </c>
      <c r="M19" s="2">
        <f t="shared" si="8"/>
        <v>18450</v>
      </c>
      <c r="N19" s="5">
        <f t="shared" si="9"/>
        <v>26100</v>
      </c>
      <c r="O19" s="5">
        <f t="shared" si="10"/>
        <v>24075</v>
      </c>
      <c r="P19" s="5">
        <f t="shared" si="11"/>
        <v>19350</v>
      </c>
      <c r="Q19" s="2">
        <f t="shared" si="12"/>
        <v>24300</v>
      </c>
      <c r="R19" s="2">
        <f t="shared" si="13"/>
        <v>22545</v>
      </c>
      <c r="S19" s="2">
        <f t="shared" si="14"/>
        <v>18450</v>
      </c>
    </row>
    <row r="20" spans="1:19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0"/>
        <v>23400</v>
      </c>
      <c r="F20" s="1">
        <f t="shared" si="1"/>
        <v>21780</v>
      </c>
      <c r="G20" s="1">
        <f t="shared" si="2"/>
        <v>18000</v>
      </c>
      <c r="H20" s="1">
        <f t="shared" si="3"/>
        <v>22500</v>
      </c>
      <c r="I20" s="1">
        <f t="shared" si="4"/>
        <v>21015</v>
      </c>
      <c r="J20" s="1">
        <f t="shared" si="5"/>
        <v>17550</v>
      </c>
      <c r="K20" s="1">
        <f t="shared" si="6"/>
        <v>24300</v>
      </c>
      <c r="L20" s="1">
        <f t="shared" si="7"/>
        <v>22545</v>
      </c>
      <c r="M20" s="1">
        <f t="shared" si="8"/>
        <v>18450</v>
      </c>
      <c r="N20" s="1">
        <f t="shared" si="9"/>
        <v>26100</v>
      </c>
      <c r="O20" s="1">
        <f t="shared" si="10"/>
        <v>24075</v>
      </c>
      <c r="P20" s="1">
        <f t="shared" si="11"/>
        <v>19350</v>
      </c>
      <c r="Q20" s="1">
        <f t="shared" si="12"/>
        <v>24300</v>
      </c>
      <c r="R20" s="1">
        <f t="shared" si="13"/>
        <v>22545</v>
      </c>
      <c r="S20" s="1">
        <f t="shared" si="14"/>
        <v>18450</v>
      </c>
    </row>
    <row r="21" spans="1:19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0"/>
        <v>23400</v>
      </c>
      <c r="F21" s="2">
        <f t="shared" si="1"/>
        <v>21780</v>
      </c>
      <c r="G21" s="2">
        <f t="shared" si="2"/>
        <v>18000</v>
      </c>
      <c r="H21" s="5">
        <f t="shared" si="3"/>
        <v>22500</v>
      </c>
      <c r="I21" s="5">
        <f t="shared" si="4"/>
        <v>21015</v>
      </c>
      <c r="J21" s="5">
        <f t="shared" si="5"/>
        <v>17550</v>
      </c>
      <c r="K21" s="2">
        <f t="shared" si="6"/>
        <v>24300</v>
      </c>
      <c r="L21" s="2">
        <f t="shared" si="7"/>
        <v>22545</v>
      </c>
      <c r="M21" s="2">
        <f t="shared" si="8"/>
        <v>18450</v>
      </c>
      <c r="N21" s="5">
        <f t="shared" si="9"/>
        <v>26100</v>
      </c>
      <c r="O21" s="5">
        <f t="shared" si="10"/>
        <v>24075</v>
      </c>
      <c r="P21" s="5">
        <f t="shared" si="11"/>
        <v>19350</v>
      </c>
      <c r="Q21" s="2">
        <f t="shared" si="12"/>
        <v>24300</v>
      </c>
      <c r="R21" s="2">
        <f t="shared" si="13"/>
        <v>22545</v>
      </c>
      <c r="S21" s="2">
        <f t="shared" si="14"/>
        <v>18450</v>
      </c>
    </row>
    <row r="22" spans="1:19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0"/>
        <v>23400</v>
      </c>
      <c r="F22" s="1">
        <f t="shared" si="1"/>
        <v>21780</v>
      </c>
      <c r="G22" s="1">
        <f t="shared" si="2"/>
        <v>18000</v>
      </c>
      <c r="H22" s="1">
        <f t="shared" si="3"/>
        <v>22500</v>
      </c>
      <c r="I22" s="1">
        <f t="shared" si="4"/>
        <v>21015</v>
      </c>
      <c r="J22" s="1">
        <f t="shared" si="5"/>
        <v>17550</v>
      </c>
      <c r="K22" s="1">
        <f t="shared" si="6"/>
        <v>24300</v>
      </c>
      <c r="L22" s="1">
        <f t="shared" si="7"/>
        <v>22545</v>
      </c>
      <c r="M22" s="1">
        <f t="shared" si="8"/>
        <v>18450</v>
      </c>
      <c r="N22" s="1">
        <f t="shared" si="9"/>
        <v>26100</v>
      </c>
      <c r="O22" s="1">
        <f t="shared" si="10"/>
        <v>24075</v>
      </c>
      <c r="P22" s="1">
        <f t="shared" si="11"/>
        <v>19350</v>
      </c>
      <c r="Q22" s="1">
        <f t="shared" si="12"/>
        <v>24300</v>
      </c>
      <c r="R22" s="1">
        <f t="shared" si="13"/>
        <v>22545</v>
      </c>
      <c r="S22" s="1">
        <f t="shared" si="14"/>
        <v>18450</v>
      </c>
    </row>
    <row r="23" spans="1:19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0"/>
        <v>23400</v>
      </c>
      <c r="F23" s="2">
        <f t="shared" si="1"/>
        <v>21780</v>
      </c>
      <c r="G23" s="2">
        <f t="shared" si="2"/>
        <v>18000</v>
      </c>
      <c r="H23" s="5">
        <f t="shared" si="3"/>
        <v>22500</v>
      </c>
      <c r="I23" s="5">
        <f t="shared" si="4"/>
        <v>21015</v>
      </c>
      <c r="J23" s="5">
        <f t="shared" si="5"/>
        <v>17550</v>
      </c>
      <c r="K23" s="2">
        <f t="shared" si="6"/>
        <v>24300</v>
      </c>
      <c r="L23" s="2">
        <f t="shared" si="7"/>
        <v>22545</v>
      </c>
      <c r="M23" s="2">
        <f t="shared" si="8"/>
        <v>18450</v>
      </c>
      <c r="N23" s="5">
        <f t="shared" si="9"/>
        <v>26100</v>
      </c>
      <c r="O23" s="5">
        <f t="shared" si="10"/>
        <v>24075</v>
      </c>
      <c r="P23" s="5">
        <f t="shared" si="11"/>
        <v>19350</v>
      </c>
      <c r="Q23" s="2">
        <f t="shared" si="12"/>
        <v>24300</v>
      </c>
      <c r="R23" s="2">
        <f t="shared" si="13"/>
        <v>22545</v>
      </c>
      <c r="S23" s="2">
        <f t="shared" si="14"/>
        <v>18450</v>
      </c>
    </row>
    <row r="24" spans="1:19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0"/>
        <v>23400</v>
      </c>
      <c r="F24" s="1">
        <f t="shared" si="1"/>
        <v>21780</v>
      </c>
      <c r="G24" s="1">
        <f t="shared" si="2"/>
        <v>18000</v>
      </c>
      <c r="H24" s="1">
        <f t="shared" si="3"/>
        <v>22500</v>
      </c>
      <c r="I24" s="1">
        <f t="shared" si="4"/>
        <v>21015</v>
      </c>
      <c r="J24" s="1">
        <f t="shared" si="5"/>
        <v>17550</v>
      </c>
      <c r="K24" s="1">
        <f t="shared" si="6"/>
        <v>24300</v>
      </c>
      <c r="L24" s="1">
        <f t="shared" si="7"/>
        <v>22545</v>
      </c>
      <c r="M24" s="1">
        <f t="shared" si="8"/>
        <v>18450</v>
      </c>
      <c r="N24" s="1">
        <f t="shared" si="9"/>
        <v>26100</v>
      </c>
      <c r="O24" s="1">
        <f t="shared" si="10"/>
        <v>24075</v>
      </c>
      <c r="P24" s="1">
        <f t="shared" si="11"/>
        <v>19350</v>
      </c>
      <c r="Q24" s="1">
        <f t="shared" si="12"/>
        <v>24300</v>
      </c>
      <c r="R24" s="1">
        <f t="shared" si="13"/>
        <v>22545</v>
      </c>
      <c r="S24" s="1">
        <f t="shared" si="14"/>
        <v>18450</v>
      </c>
    </row>
    <row r="25" spans="1:19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0"/>
        <v>23400</v>
      </c>
      <c r="F25" s="2">
        <f t="shared" si="1"/>
        <v>21780</v>
      </c>
      <c r="G25" s="2">
        <f t="shared" si="2"/>
        <v>18000</v>
      </c>
      <c r="H25" s="5">
        <f t="shared" si="3"/>
        <v>22500</v>
      </c>
      <c r="I25" s="5">
        <f t="shared" si="4"/>
        <v>21015</v>
      </c>
      <c r="J25" s="5">
        <f t="shared" si="5"/>
        <v>17550</v>
      </c>
      <c r="K25" s="2">
        <f t="shared" si="6"/>
        <v>24300</v>
      </c>
      <c r="L25" s="2">
        <f t="shared" si="7"/>
        <v>22545</v>
      </c>
      <c r="M25" s="2">
        <f t="shared" si="8"/>
        <v>18450</v>
      </c>
      <c r="N25" s="5">
        <f t="shared" si="9"/>
        <v>26100</v>
      </c>
      <c r="O25" s="5">
        <f t="shared" si="10"/>
        <v>24075</v>
      </c>
      <c r="P25" s="5">
        <f t="shared" si="11"/>
        <v>19350</v>
      </c>
      <c r="Q25" s="2">
        <f t="shared" si="12"/>
        <v>24300</v>
      </c>
      <c r="R25" s="2">
        <f t="shared" si="13"/>
        <v>22545</v>
      </c>
      <c r="S25" s="2">
        <f t="shared" si="14"/>
        <v>18450</v>
      </c>
    </row>
    <row r="26" spans="1:19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0"/>
        <v>23400</v>
      </c>
      <c r="F26" s="1">
        <f t="shared" si="1"/>
        <v>21780</v>
      </c>
      <c r="G26" s="1">
        <f t="shared" si="2"/>
        <v>18000</v>
      </c>
      <c r="H26" s="1">
        <f t="shared" si="3"/>
        <v>22500</v>
      </c>
      <c r="I26" s="1">
        <f t="shared" si="4"/>
        <v>21015</v>
      </c>
      <c r="J26" s="1">
        <f t="shared" si="5"/>
        <v>17550</v>
      </c>
      <c r="K26" s="1">
        <f t="shared" si="6"/>
        <v>24300</v>
      </c>
      <c r="L26" s="1">
        <f t="shared" si="7"/>
        <v>22545</v>
      </c>
      <c r="M26" s="1">
        <f t="shared" si="8"/>
        <v>18450</v>
      </c>
      <c r="N26" s="1">
        <f t="shared" si="9"/>
        <v>26100</v>
      </c>
      <c r="O26" s="1">
        <f t="shared" si="10"/>
        <v>24075</v>
      </c>
      <c r="P26" s="1">
        <f t="shared" si="11"/>
        <v>19350</v>
      </c>
      <c r="Q26" s="1">
        <f t="shared" si="12"/>
        <v>24300</v>
      </c>
      <c r="R26" s="1">
        <f t="shared" si="13"/>
        <v>22545</v>
      </c>
      <c r="S26" s="1">
        <f t="shared" si="14"/>
        <v>18450</v>
      </c>
    </row>
    <row r="27" spans="1:19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0"/>
        <v>23400</v>
      </c>
      <c r="F27" s="2">
        <f t="shared" si="1"/>
        <v>21780</v>
      </c>
      <c r="G27" s="2">
        <f t="shared" si="2"/>
        <v>18000</v>
      </c>
      <c r="H27" s="5">
        <f t="shared" si="3"/>
        <v>22500</v>
      </c>
      <c r="I27" s="5">
        <f t="shared" si="4"/>
        <v>21015</v>
      </c>
      <c r="J27" s="5">
        <f t="shared" si="5"/>
        <v>17550</v>
      </c>
      <c r="K27" s="2">
        <f t="shared" si="6"/>
        <v>24300</v>
      </c>
      <c r="L27" s="2">
        <f t="shared" si="7"/>
        <v>22545</v>
      </c>
      <c r="M27" s="2">
        <f t="shared" si="8"/>
        <v>18450</v>
      </c>
      <c r="N27" s="5">
        <f t="shared" si="9"/>
        <v>26100</v>
      </c>
      <c r="O27" s="5">
        <f t="shared" si="10"/>
        <v>24075</v>
      </c>
      <c r="P27" s="5">
        <f t="shared" si="11"/>
        <v>19350</v>
      </c>
      <c r="Q27" s="2">
        <f t="shared" si="12"/>
        <v>24300</v>
      </c>
      <c r="R27" s="2">
        <f t="shared" si="13"/>
        <v>22545</v>
      </c>
      <c r="S27" s="2">
        <f t="shared" si="14"/>
        <v>18450</v>
      </c>
    </row>
    <row r="28" spans="1:19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0"/>
        <v>23400</v>
      </c>
      <c r="F28" s="1">
        <f t="shared" si="1"/>
        <v>21780</v>
      </c>
      <c r="G28" s="1">
        <f t="shared" si="2"/>
        <v>18000</v>
      </c>
      <c r="H28" s="1">
        <f t="shared" si="3"/>
        <v>22500</v>
      </c>
      <c r="I28" s="1">
        <f t="shared" si="4"/>
        <v>21015</v>
      </c>
      <c r="J28" s="1">
        <f t="shared" si="5"/>
        <v>17550</v>
      </c>
      <c r="K28" s="1">
        <f t="shared" si="6"/>
        <v>24300</v>
      </c>
      <c r="L28" s="1">
        <f t="shared" si="7"/>
        <v>22545</v>
      </c>
      <c r="M28" s="1">
        <f t="shared" si="8"/>
        <v>18450</v>
      </c>
      <c r="N28" s="1">
        <f t="shared" si="9"/>
        <v>26100</v>
      </c>
      <c r="O28" s="1">
        <f t="shared" si="10"/>
        <v>24075</v>
      </c>
      <c r="P28" s="1">
        <f t="shared" si="11"/>
        <v>19350</v>
      </c>
      <c r="Q28" s="1">
        <f t="shared" si="12"/>
        <v>24300</v>
      </c>
      <c r="R28" s="1">
        <f t="shared" si="13"/>
        <v>22545</v>
      </c>
      <c r="S28" s="1">
        <f t="shared" si="14"/>
        <v>18450</v>
      </c>
    </row>
    <row r="29" spans="1:19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0"/>
        <v>23400</v>
      </c>
      <c r="F29" s="2">
        <f t="shared" si="1"/>
        <v>21780</v>
      </c>
      <c r="G29" s="2">
        <f t="shared" si="2"/>
        <v>18000</v>
      </c>
      <c r="H29" s="5">
        <f t="shared" si="3"/>
        <v>22500</v>
      </c>
      <c r="I29" s="5">
        <f t="shared" si="4"/>
        <v>21015</v>
      </c>
      <c r="J29" s="5">
        <f t="shared" si="5"/>
        <v>17550</v>
      </c>
      <c r="K29" s="2">
        <f t="shared" si="6"/>
        <v>24300</v>
      </c>
      <c r="L29" s="2">
        <f t="shared" si="7"/>
        <v>22545</v>
      </c>
      <c r="M29" s="2">
        <f t="shared" si="8"/>
        <v>18450</v>
      </c>
      <c r="N29" s="5">
        <f t="shared" si="9"/>
        <v>26100</v>
      </c>
      <c r="O29" s="5">
        <f t="shared" si="10"/>
        <v>24075</v>
      </c>
      <c r="P29" s="5">
        <f t="shared" si="11"/>
        <v>19350</v>
      </c>
      <c r="Q29" s="2">
        <f t="shared" si="12"/>
        <v>24300</v>
      </c>
      <c r="R29" s="2">
        <f t="shared" si="13"/>
        <v>22545</v>
      </c>
      <c r="S29" s="2">
        <f t="shared" si="14"/>
        <v>18450</v>
      </c>
    </row>
    <row r="30" spans="1:19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0"/>
        <v>23400</v>
      </c>
      <c r="F30" s="1">
        <f t="shared" si="1"/>
        <v>21780</v>
      </c>
      <c r="G30" s="1">
        <f t="shared" si="2"/>
        <v>18000</v>
      </c>
      <c r="H30" s="1">
        <f t="shared" si="3"/>
        <v>22500</v>
      </c>
      <c r="I30" s="1">
        <f t="shared" si="4"/>
        <v>21015</v>
      </c>
      <c r="J30" s="1">
        <f t="shared" si="5"/>
        <v>17550</v>
      </c>
      <c r="K30" s="1">
        <f t="shared" si="6"/>
        <v>24300</v>
      </c>
      <c r="L30" s="1">
        <f t="shared" si="7"/>
        <v>22545</v>
      </c>
      <c r="M30" s="1">
        <f t="shared" si="8"/>
        <v>18450</v>
      </c>
      <c r="N30" s="1">
        <f t="shared" si="9"/>
        <v>26100</v>
      </c>
      <c r="O30" s="1">
        <f t="shared" si="10"/>
        <v>24075</v>
      </c>
      <c r="P30" s="1">
        <f t="shared" si="11"/>
        <v>19350</v>
      </c>
      <c r="Q30" s="1">
        <f t="shared" si="12"/>
        <v>24300</v>
      </c>
      <c r="R30" s="1">
        <f t="shared" si="13"/>
        <v>22545</v>
      </c>
      <c r="S30" s="1">
        <f t="shared" si="14"/>
        <v>18450</v>
      </c>
    </row>
    <row r="31" spans="1:19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0"/>
        <v>23400</v>
      </c>
      <c r="F31" s="2">
        <f t="shared" si="1"/>
        <v>21780</v>
      </c>
      <c r="G31" s="2">
        <f t="shared" si="2"/>
        <v>18000</v>
      </c>
      <c r="H31" s="5">
        <f t="shared" si="3"/>
        <v>22500</v>
      </c>
      <c r="I31" s="5">
        <f t="shared" si="4"/>
        <v>21015</v>
      </c>
      <c r="J31" s="5">
        <f t="shared" si="5"/>
        <v>17550</v>
      </c>
      <c r="K31" s="2">
        <f t="shared" si="6"/>
        <v>24300</v>
      </c>
      <c r="L31" s="2">
        <f t="shared" si="7"/>
        <v>22545</v>
      </c>
      <c r="M31" s="2">
        <f t="shared" si="8"/>
        <v>18450</v>
      </c>
      <c r="N31" s="5">
        <f t="shared" si="9"/>
        <v>26100</v>
      </c>
      <c r="O31" s="5">
        <f t="shared" si="10"/>
        <v>24075</v>
      </c>
      <c r="P31" s="5">
        <f t="shared" si="11"/>
        <v>19350</v>
      </c>
      <c r="Q31" s="2">
        <f t="shared" si="12"/>
        <v>24300</v>
      </c>
      <c r="R31" s="2">
        <f t="shared" si="13"/>
        <v>22545</v>
      </c>
      <c r="S31" s="2">
        <f t="shared" si="14"/>
        <v>18450</v>
      </c>
    </row>
    <row r="32" spans="1:19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0"/>
        <v>23400</v>
      </c>
      <c r="F32" s="1">
        <f t="shared" si="1"/>
        <v>21780</v>
      </c>
      <c r="G32" s="1">
        <f t="shared" si="2"/>
        <v>18000</v>
      </c>
      <c r="H32" s="1">
        <f t="shared" si="3"/>
        <v>22500</v>
      </c>
      <c r="I32" s="1">
        <f t="shared" si="4"/>
        <v>21015</v>
      </c>
      <c r="J32" s="1">
        <f t="shared" si="5"/>
        <v>17550</v>
      </c>
      <c r="K32" s="1">
        <f t="shared" si="6"/>
        <v>24300</v>
      </c>
      <c r="L32" s="1">
        <f t="shared" si="7"/>
        <v>22545</v>
      </c>
      <c r="M32" s="1">
        <f t="shared" si="8"/>
        <v>18450</v>
      </c>
      <c r="N32" s="1">
        <f t="shared" si="9"/>
        <v>26100</v>
      </c>
      <c r="O32" s="1">
        <f t="shared" si="10"/>
        <v>24075</v>
      </c>
      <c r="P32" s="1">
        <f t="shared" si="11"/>
        <v>19350</v>
      </c>
      <c r="Q32" s="1">
        <f t="shared" si="12"/>
        <v>24300</v>
      </c>
      <c r="R32" s="1">
        <f t="shared" si="13"/>
        <v>22545</v>
      </c>
      <c r="S32" s="1">
        <f t="shared" si="14"/>
        <v>18450</v>
      </c>
    </row>
    <row r="33" spans="1:19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0"/>
        <v>23400</v>
      </c>
      <c r="F33" s="2">
        <f t="shared" si="1"/>
        <v>21780</v>
      </c>
      <c r="G33" s="2">
        <f t="shared" si="2"/>
        <v>18000</v>
      </c>
      <c r="H33" s="5">
        <f t="shared" si="3"/>
        <v>22500</v>
      </c>
      <c r="I33" s="5">
        <f t="shared" si="4"/>
        <v>21015</v>
      </c>
      <c r="J33" s="5">
        <f t="shared" si="5"/>
        <v>17550</v>
      </c>
      <c r="K33" s="2">
        <f t="shared" si="6"/>
        <v>24300</v>
      </c>
      <c r="L33" s="2">
        <f t="shared" si="7"/>
        <v>22545</v>
      </c>
      <c r="M33" s="2">
        <f t="shared" si="8"/>
        <v>18450</v>
      </c>
      <c r="N33" s="5">
        <f t="shared" si="9"/>
        <v>26100</v>
      </c>
      <c r="O33" s="5">
        <f t="shared" si="10"/>
        <v>24075</v>
      </c>
      <c r="P33" s="5">
        <f t="shared" si="11"/>
        <v>19350</v>
      </c>
      <c r="Q33" s="2">
        <f t="shared" si="12"/>
        <v>24300</v>
      </c>
      <c r="R33" s="2">
        <f t="shared" si="13"/>
        <v>22545</v>
      </c>
      <c r="S33" s="2">
        <f t="shared" si="14"/>
        <v>18450</v>
      </c>
    </row>
    <row r="34" spans="1:19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0"/>
        <v>23400</v>
      </c>
      <c r="F34" s="1">
        <f t="shared" si="1"/>
        <v>21780</v>
      </c>
      <c r="G34" s="1">
        <f t="shared" si="2"/>
        <v>18000</v>
      </c>
      <c r="H34" s="1">
        <f t="shared" si="3"/>
        <v>22500</v>
      </c>
      <c r="I34" s="1">
        <f t="shared" si="4"/>
        <v>21015</v>
      </c>
      <c r="J34" s="1">
        <f t="shared" si="5"/>
        <v>17550</v>
      </c>
      <c r="K34" s="1">
        <f t="shared" si="6"/>
        <v>24300</v>
      </c>
      <c r="L34" s="1">
        <f t="shared" si="7"/>
        <v>22545</v>
      </c>
      <c r="M34" s="1">
        <f t="shared" si="8"/>
        <v>18450</v>
      </c>
      <c r="N34" s="1">
        <f t="shared" si="9"/>
        <v>26100</v>
      </c>
      <c r="O34" s="1">
        <f t="shared" si="10"/>
        <v>24075</v>
      </c>
      <c r="P34" s="1">
        <f t="shared" si="11"/>
        <v>19350</v>
      </c>
      <c r="Q34" s="1">
        <f t="shared" si="12"/>
        <v>24300</v>
      </c>
      <c r="R34" s="1">
        <f t="shared" si="13"/>
        <v>22545</v>
      </c>
      <c r="S34" s="1">
        <f t="shared" si="14"/>
        <v>18450</v>
      </c>
    </row>
    <row r="35" spans="1:19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0"/>
        <v>23400</v>
      </c>
      <c r="F35" s="2">
        <f t="shared" si="1"/>
        <v>21780</v>
      </c>
      <c r="G35" s="2">
        <f t="shared" si="2"/>
        <v>18000</v>
      </c>
      <c r="H35" s="5">
        <f t="shared" si="3"/>
        <v>22500</v>
      </c>
      <c r="I35" s="5">
        <f t="shared" si="4"/>
        <v>21015</v>
      </c>
      <c r="J35" s="5">
        <f t="shared" si="5"/>
        <v>17550</v>
      </c>
      <c r="K35" s="2">
        <f t="shared" si="6"/>
        <v>24300</v>
      </c>
      <c r="L35" s="2">
        <f t="shared" si="7"/>
        <v>22545</v>
      </c>
      <c r="M35" s="2">
        <f t="shared" si="8"/>
        <v>18450</v>
      </c>
      <c r="N35" s="5">
        <f t="shared" si="9"/>
        <v>26100</v>
      </c>
      <c r="O35" s="5">
        <f t="shared" si="10"/>
        <v>24075</v>
      </c>
      <c r="P35" s="5">
        <f t="shared" si="11"/>
        <v>19350</v>
      </c>
      <c r="Q35" s="2">
        <f t="shared" si="12"/>
        <v>24300</v>
      </c>
      <c r="R35" s="2">
        <f t="shared" si="13"/>
        <v>22545</v>
      </c>
      <c r="S35" s="2">
        <f t="shared" si="14"/>
        <v>18450</v>
      </c>
    </row>
    <row r="36" spans="1:19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0"/>
        <v>23400</v>
      </c>
      <c r="F36" s="1">
        <f t="shared" si="1"/>
        <v>21780</v>
      </c>
      <c r="G36" s="1">
        <f t="shared" si="2"/>
        <v>18000</v>
      </c>
      <c r="H36" s="1">
        <f t="shared" si="3"/>
        <v>22500</v>
      </c>
      <c r="I36" s="1">
        <f t="shared" si="4"/>
        <v>21015</v>
      </c>
      <c r="J36" s="1">
        <f t="shared" si="5"/>
        <v>17550</v>
      </c>
      <c r="K36" s="1">
        <f t="shared" si="6"/>
        <v>24300</v>
      </c>
      <c r="L36" s="1">
        <f t="shared" si="7"/>
        <v>22545</v>
      </c>
      <c r="M36" s="1">
        <f t="shared" si="8"/>
        <v>18450</v>
      </c>
      <c r="N36" s="1">
        <f t="shared" si="9"/>
        <v>26100</v>
      </c>
      <c r="O36" s="1">
        <f t="shared" si="10"/>
        <v>24075</v>
      </c>
      <c r="P36" s="1">
        <f t="shared" si="11"/>
        <v>19350</v>
      </c>
      <c r="Q36" s="1">
        <f t="shared" si="12"/>
        <v>24300</v>
      </c>
      <c r="R36" s="1">
        <f t="shared" si="13"/>
        <v>22545</v>
      </c>
      <c r="S36" s="1">
        <f t="shared" si="14"/>
        <v>18450</v>
      </c>
    </row>
    <row r="37" spans="1:19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 t="shared" si="0"/>
        <v>23400</v>
      </c>
      <c r="F37" s="2">
        <f t="shared" si="1"/>
        <v>21780</v>
      </c>
      <c r="G37" s="2">
        <f t="shared" si="2"/>
        <v>18000</v>
      </c>
      <c r="H37" s="5">
        <f t="shared" si="3"/>
        <v>22500</v>
      </c>
      <c r="I37" s="5">
        <f t="shared" si="4"/>
        <v>21015</v>
      </c>
      <c r="J37" s="5">
        <f t="shared" si="5"/>
        <v>17550</v>
      </c>
      <c r="K37" s="2">
        <f t="shared" si="6"/>
        <v>24300</v>
      </c>
      <c r="L37" s="2">
        <f t="shared" si="7"/>
        <v>22545</v>
      </c>
      <c r="M37" s="2">
        <f t="shared" si="8"/>
        <v>18450</v>
      </c>
      <c r="N37" s="5">
        <f t="shared" si="9"/>
        <v>26100</v>
      </c>
      <c r="O37" s="5">
        <f t="shared" si="10"/>
        <v>24075</v>
      </c>
      <c r="P37" s="5">
        <f t="shared" si="11"/>
        <v>19350</v>
      </c>
      <c r="Q37" s="2">
        <f t="shared" si="12"/>
        <v>24300</v>
      </c>
      <c r="R37" s="2">
        <f t="shared" si="13"/>
        <v>22545</v>
      </c>
      <c r="S37" s="2">
        <f t="shared" si="14"/>
        <v>18450</v>
      </c>
    </row>
    <row r="38" spans="1:19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>0+10800+12400</f>
        <v>23200</v>
      </c>
      <c r="F38" s="1">
        <f>0+10800+10810</f>
        <v>21610</v>
      </c>
      <c r="G38" s="1">
        <f>0+10800+7100</f>
        <v>17900</v>
      </c>
      <c r="H38" s="1">
        <f>0+10800+11600</f>
        <v>22400</v>
      </c>
      <c r="I38" s="1">
        <f>0+10800+10130</f>
        <v>20930</v>
      </c>
      <c r="J38" s="1">
        <f>0+10800+6700</f>
        <v>17500</v>
      </c>
      <c r="K38" s="1">
        <f>0+10800+13250</f>
        <v>24050</v>
      </c>
      <c r="L38" s="1">
        <f>0+10800+11530</f>
        <v>22330</v>
      </c>
      <c r="M38" s="1">
        <f>0+10800+7525</f>
        <v>18325</v>
      </c>
      <c r="N38" s="1">
        <f>0+10800+15050</f>
        <v>25850</v>
      </c>
      <c r="O38" s="1">
        <f>0+10800+13060</f>
        <v>23860</v>
      </c>
      <c r="P38" s="1">
        <f>0+10800+8425</f>
        <v>19225</v>
      </c>
      <c r="Q38" s="1">
        <f>0+10800+13250</f>
        <v>24050</v>
      </c>
      <c r="R38" s="1">
        <f>0+10800+11530</f>
        <v>22330</v>
      </c>
      <c r="S38" s="1">
        <f>0+10800+7525</f>
        <v>18325</v>
      </c>
    </row>
    <row r="39" spans="1:19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>0+10800+12000</f>
        <v>22800</v>
      </c>
      <c r="F39" s="2">
        <f>0+10800+10470</f>
        <v>21270</v>
      </c>
      <c r="G39" s="2">
        <f>0+10800+6900</f>
        <v>17700</v>
      </c>
      <c r="H39" s="5">
        <f>0+10800+11400</f>
        <v>22200</v>
      </c>
      <c r="I39" s="5">
        <f>0+10800+9960</f>
        <v>20760</v>
      </c>
      <c r="J39" s="5">
        <f>0+10800+6600</f>
        <v>17400</v>
      </c>
      <c r="K39" s="2">
        <f>0+10800+12750</f>
        <v>23550</v>
      </c>
      <c r="L39" s="2">
        <f>0+10800+11100</f>
        <v>21900</v>
      </c>
      <c r="M39" s="2">
        <f>0+10800+7275</f>
        <v>18075</v>
      </c>
      <c r="N39" s="5">
        <f>0+10800+14550</f>
        <v>25350</v>
      </c>
      <c r="O39" s="5">
        <f>0+10800+12630</f>
        <v>23430</v>
      </c>
      <c r="P39" s="5">
        <f>0+10800+8175</f>
        <v>18975</v>
      </c>
      <c r="Q39" s="2">
        <f>0+10800+12750</f>
        <v>23550</v>
      </c>
      <c r="R39" s="2">
        <f>0+10800+11100</f>
        <v>21900</v>
      </c>
      <c r="S39" s="2">
        <f>0+10800+7275</f>
        <v>18075</v>
      </c>
    </row>
    <row r="40" spans="1:19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0+10800+11600</f>
        <v>22400</v>
      </c>
      <c r="F40" s="1">
        <f>0+10800+10130</f>
        <v>20930</v>
      </c>
      <c r="G40" s="1">
        <f>0+10800+6700</f>
        <v>17500</v>
      </c>
      <c r="H40" s="1">
        <f>0+10800+11200</f>
        <v>22000</v>
      </c>
      <c r="I40" s="1">
        <f>0+10800+9790</f>
        <v>20590</v>
      </c>
      <c r="J40" s="1">
        <f>0+10800+6500</f>
        <v>17300</v>
      </c>
      <c r="K40" s="1">
        <f>0+10800+12250</f>
        <v>23050</v>
      </c>
      <c r="L40" s="1">
        <f>0+10800+10670</f>
        <v>21470</v>
      </c>
      <c r="M40" s="1">
        <f>0+10800+7025</f>
        <v>17825</v>
      </c>
      <c r="N40" s="1">
        <f>0+10800+14050</f>
        <v>24850</v>
      </c>
      <c r="O40" s="1">
        <f>0+10800+12200</f>
        <v>23000</v>
      </c>
      <c r="P40" s="1">
        <f>0+10800+7925</f>
        <v>18725</v>
      </c>
      <c r="Q40" s="1">
        <f>0+10800+12250</f>
        <v>23050</v>
      </c>
      <c r="R40" s="1">
        <f>0+10800+10670</f>
        <v>21470</v>
      </c>
      <c r="S40" s="1">
        <f>0+10800+7025</f>
        <v>17825</v>
      </c>
    </row>
    <row r="41" spans="1:19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0+10800+10800</f>
        <v>21600</v>
      </c>
      <c r="F41" s="2">
        <f>0+10800+9450</f>
        <v>20250</v>
      </c>
      <c r="G41" s="2">
        <f>0+10800+6300</f>
        <v>17100</v>
      </c>
      <c r="H41" s="5">
        <f>0+10800+10600</f>
        <v>21400</v>
      </c>
      <c r="I41" s="5">
        <f>0+10800+9455</f>
        <v>20255</v>
      </c>
      <c r="J41" s="5">
        <f>0+10800+6300</f>
        <v>17100</v>
      </c>
      <c r="K41" s="2">
        <f>0+10800+11200</f>
        <v>22000</v>
      </c>
      <c r="L41" s="2">
        <f>0+10800+9775</f>
        <v>20575</v>
      </c>
      <c r="M41" s="2">
        <f>0+10800+6500</f>
        <v>17300</v>
      </c>
      <c r="N41" s="5">
        <f>0+10800+13200</f>
        <v>24000</v>
      </c>
      <c r="O41" s="5">
        <f>0+10800+11475</f>
        <v>22275</v>
      </c>
      <c r="P41" s="5">
        <f>0+10800+7500</f>
        <v>18300</v>
      </c>
      <c r="Q41" s="2">
        <f>0+10800+11200</f>
        <v>22000</v>
      </c>
      <c r="R41" s="2">
        <f>0+10800+9775</f>
        <v>20575</v>
      </c>
      <c r="S41" s="2">
        <f>0+10800+6500</f>
        <v>17300</v>
      </c>
    </row>
    <row r="42" spans="1:19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0+10800+10400</f>
        <v>21200</v>
      </c>
      <c r="F42" s="1">
        <f>0+10800+9110</f>
        <v>19910</v>
      </c>
      <c r="G42" s="1">
        <f>0+10800+6100</f>
        <v>16900</v>
      </c>
      <c r="H42" s="1">
        <f>0+10800+10200</f>
        <v>21000</v>
      </c>
      <c r="I42" s="1">
        <f>0+10800+9290</f>
        <v>20090</v>
      </c>
      <c r="J42" s="1">
        <f>0+10800+6200</f>
        <v>17000</v>
      </c>
      <c r="K42" s="1">
        <f>0+10800+10650</f>
        <v>21450</v>
      </c>
      <c r="L42" s="1">
        <f>0+10800+9310</f>
        <v>20110</v>
      </c>
      <c r="M42" s="1">
        <f>0+10800+6225</f>
        <v>17025</v>
      </c>
      <c r="N42" s="1">
        <f>0+10800+12850</f>
        <v>23650</v>
      </c>
      <c r="O42" s="1">
        <f>0+10800+11180</f>
        <v>21980</v>
      </c>
      <c r="P42" s="1">
        <f>0+10800+7325</f>
        <v>18125</v>
      </c>
      <c r="Q42" s="1">
        <f>0+10800+10650</f>
        <v>21450</v>
      </c>
      <c r="R42" s="1">
        <f>0+10800+9310</f>
        <v>20110</v>
      </c>
      <c r="S42" s="1">
        <f>0+10800+6225</f>
        <v>17025</v>
      </c>
    </row>
    <row r="43" spans="1:19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0+10800+10200</f>
        <v>21000</v>
      </c>
      <c r="F43" s="2">
        <f>0+10800+8940</f>
        <v>19740</v>
      </c>
      <c r="G43" s="2">
        <f>0+10800+6000</f>
        <v>16800</v>
      </c>
      <c r="H43" s="5">
        <f>0+10800+9900</f>
        <v>20700</v>
      </c>
      <c r="I43" s="5">
        <f>0+10800+9210</f>
        <v>20010</v>
      </c>
      <c r="J43" s="5">
        <f>0+10800+6150</f>
        <v>16950</v>
      </c>
      <c r="K43" s="2">
        <f>0+10800+10350</f>
        <v>21150</v>
      </c>
      <c r="L43" s="2">
        <f>0+10800+9060</f>
        <v>19860</v>
      </c>
      <c r="M43" s="2">
        <f>0+10800+6075</f>
        <v>16875</v>
      </c>
      <c r="N43" s="5">
        <f>0+10800+12750</f>
        <v>23550</v>
      </c>
      <c r="O43" s="5">
        <f>0+10800+11100</f>
        <v>21900</v>
      </c>
      <c r="P43" s="5">
        <f>0+10800+7275</f>
        <v>18075</v>
      </c>
      <c r="Q43" s="2">
        <f>0+10800+10350</f>
        <v>21150</v>
      </c>
      <c r="R43" s="2">
        <f>0+10800+9060</f>
        <v>19860</v>
      </c>
      <c r="S43" s="2">
        <f>0+10800+6075</f>
        <v>16875</v>
      </c>
    </row>
    <row r="44" spans="1:19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0+10800+9700</f>
        <v>20500</v>
      </c>
      <c r="F44" s="1">
        <f>0+10800+8515</f>
        <v>19315</v>
      </c>
      <c r="G44" s="1">
        <f>0+10800+5750</f>
        <v>16550</v>
      </c>
      <c r="H44" s="1">
        <f>0+10800+9350</f>
        <v>20150</v>
      </c>
      <c r="I44" s="1">
        <f>0+10800+8830</f>
        <v>19630</v>
      </c>
      <c r="J44" s="1">
        <f>0+10800+5925</f>
        <v>16725</v>
      </c>
      <c r="K44" s="1">
        <f>0+10800+9700</f>
        <v>20500</v>
      </c>
      <c r="L44" s="1">
        <f>0+10800+8515</f>
        <v>19315</v>
      </c>
      <c r="M44" s="1">
        <f>0+10800+5750</f>
        <v>16550</v>
      </c>
      <c r="N44" s="1">
        <f>0+10800+12200</f>
        <v>23000</v>
      </c>
      <c r="O44" s="1">
        <f>0+10800+10640</f>
        <v>21440</v>
      </c>
      <c r="P44" s="1">
        <f>0+10800+7000</f>
        <v>17800</v>
      </c>
      <c r="Q44" s="1">
        <f>0+10800+9700</f>
        <v>20500</v>
      </c>
      <c r="R44" s="1">
        <f>0+10800+8515</f>
        <v>19315</v>
      </c>
      <c r="S44" s="1">
        <f>0+10800+5750</f>
        <v>16550</v>
      </c>
    </row>
    <row r="45" spans="1:19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0+10800+11400</f>
        <v>22200</v>
      </c>
      <c r="F45" s="2">
        <f>0+10800+10020</f>
        <v>20820</v>
      </c>
      <c r="G45" s="2">
        <f>0+10800+6800</f>
        <v>17600</v>
      </c>
      <c r="H45" s="5">
        <f>0+10800+11150</f>
        <v>21950</v>
      </c>
      <c r="I45" s="5">
        <f>0+10800+10245</f>
        <v>21045</v>
      </c>
      <c r="J45" s="5">
        <f>0+10800+6925</f>
        <v>17725</v>
      </c>
      <c r="K45" s="2">
        <f>0+10800+11450</f>
        <v>22250</v>
      </c>
      <c r="L45" s="2">
        <f>0+10800+10065</f>
        <v>20865</v>
      </c>
      <c r="M45" s="2">
        <f>0+10800+6825</f>
        <v>17625</v>
      </c>
      <c r="N45" s="5">
        <f>0+10800+14100</f>
        <v>24900</v>
      </c>
      <c r="O45" s="5">
        <f>0+10800+12315</f>
        <v>23115</v>
      </c>
      <c r="P45" s="5">
        <f>0+10800+8150</f>
        <v>18950</v>
      </c>
      <c r="Q45" s="2">
        <f>0+10800+11450</f>
        <v>22250</v>
      </c>
      <c r="R45" s="2">
        <f>0+10800+10065</f>
        <v>20865</v>
      </c>
      <c r="S45" s="2">
        <f>0+10800+6825</f>
        <v>17625</v>
      </c>
    </row>
    <row r="46" spans="1:19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0+10800+9200</f>
        <v>20000</v>
      </c>
      <c r="F46" s="1">
        <f>0+10800+8090</f>
        <v>18890</v>
      </c>
      <c r="G46" s="1">
        <f>0+10800+5500</f>
        <v>16300</v>
      </c>
      <c r="H46" s="1">
        <f>0+10800+9050</f>
        <v>19850</v>
      </c>
      <c r="I46" s="1">
        <f>0+10800+8225</f>
        <v>19025</v>
      </c>
      <c r="J46" s="1">
        <f>0+10800+5575</f>
        <v>16375</v>
      </c>
      <c r="K46" s="1">
        <f>0+10800+9250</f>
        <v>20050</v>
      </c>
      <c r="L46" s="1">
        <f>0+10800+8135</f>
        <v>18935</v>
      </c>
      <c r="M46" s="1">
        <f>0+10800+5525</f>
        <v>16325</v>
      </c>
      <c r="N46" s="1">
        <f>0+10800+11300</f>
        <v>22100</v>
      </c>
      <c r="O46" s="1">
        <f>0+10800+9875</f>
        <v>20675</v>
      </c>
      <c r="P46" s="1">
        <f>0+10800+6550</f>
        <v>17350</v>
      </c>
      <c r="Q46" s="1">
        <f>0+10800+9250</f>
        <v>20050</v>
      </c>
      <c r="R46" s="1">
        <f>0+10800+8135</f>
        <v>18935</v>
      </c>
      <c r="S46" s="1">
        <f>0+10800+5525</f>
        <v>16325</v>
      </c>
    </row>
    <row r="47" spans="1:19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0+10800+8350</f>
        <v>19150</v>
      </c>
      <c r="F47" s="2">
        <f>0+10800+7365</f>
        <v>18165</v>
      </c>
      <c r="G47" s="2">
        <f>0+10800+5075</f>
        <v>15875</v>
      </c>
      <c r="H47" s="5">
        <f>0+10800+8350</f>
        <v>19150</v>
      </c>
      <c r="I47" s="5">
        <f>0+10800+7365</f>
        <v>18165</v>
      </c>
      <c r="J47" s="5">
        <f>0+10800+5075</f>
        <v>15875</v>
      </c>
      <c r="K47" s="2">
        <f>0+10800+8600</f>
        <v>19400</v>
      </c>
      <c r="L47" s="2">
        <f>0+10800+7590</f>
        <v>18390</v>
      </c>
      <c r="M47" s="2">
        <f>0+10800+5200</f>
        <v>16000</v>
      </c>
      <c r="N47" s="5">
        <f>0+10800+10100</f>
        <v>20900</v>
      </c>
      <c r="O47" s="5">
        <f>0+10800+8855</f>
        <v>19655</v>
      </c>
      <c r="P47" s="5">
        <f>0+10800+5950</f>
        <v>16750</v>
      </c>
      <c r="Q47" s="2">
        <f>0+10800+8600</f>
        <v>19400</v>
      </c>
      <c r="R47" s="2">
        <f>0+10800+7590</f>
        <v>18390</v>
      </c>
      <c r="S47" s="2">
        <f>0+10800+5200</f>
        <v>16000</v>
      </c>
    </row>
    <row r="48" spans="1:19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0+10800+7850</f>
        <v>18650</v>
      </c>
      <c r="F48" s="1">
        <f>0+10800+6930</f>
        <v>17730</v>
      </c>
      <c r="G48" s="1">
        <f>0+10800+4825</f>
        <v>15625</v>
      </c>
      <c r="H48" s="1">
        <f>0+10800+7850</f>
        <v>18650</v>
      </c>
      <c r="I48" s="1">
        <f>0+10800+6930</f>
        <v>17730</v>
      </c>
      <c r="J48" s="1">
        <f>0+10800+4825</f>
        <v>15625</v>
      </c>
      <c r="K48" s="1">
        <f>0+10800+8050</f>
        <v>18850</v>
      </c>
      <c r="L48" s="1">
        <f>0+10800+7110</f>
        <v>17910</v>
      </c>
      <c r="M48" s="1">
        <f>0+10800+4925</f>
        <v>15725</v>
      </c>
      <c r="N48" s="1">
        <f>0+10800+9400</f>
        <v>20200</v>
      </c>
      <c r="O48" s="1">
        <f>0+10800+8260</f>
        <v>19060</v>
      </c>
      <c r="P48" s="1">
        <f>0+10800+5600</f>
        <v>16400</v>
      </c>
      <c r="Q48" s="1">
        <f>0+10800+8050</f>
        <v>18850</v>
      </c>
      <c r="R48" s="1">
        <f>0+10800+7110</f>
        <v>17910</v>
      </c>
      <c r="S48" s="1">
        <f>0+10800+4925</f>
        <v>15725</v>
      </c>
    </row>
    <row r="49" spans="1:19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0+10800+7900</f>
        <v>18700</v>
      </c>
      <c r="F49" s="2">
        <f>0+10800+7020</f>
        <v>17820</v>
      </c>
      <c r="G49" s="2">
        <f>0+10800+4950</f>
        <v>15750</v>
      </c>
      <c r="H49" s="5">
        <f>0+10800+7900</f>
        <v>18700</v>
      </c>
      <c r="I49" s="5">
        <f>0+10800+7020</f>
        <v>17820</v>
      </c>
      <c r="J49" s="5">
        <f>0+10800+4950</f>
        <v>15750</v>
      </c>
      <c r="K49" s="2">
        <f>0+10800+8200</f>
        <v>19000</v>
      </c>
      <c r="L49" s="2">
        <f>0+10800+7260</f>
        <v>18060</v>
      </c>
      <c r="M49" s="2">
        <f>0+10800+5100</f>
        <v>15900</v>
      </c>
      <c r="N49" s="5">
        <f>0+10800+9100</f>
        <v>19900</v>
      </c>
      <c r="O49" s="5">
        <f>0+10800+8020</f>
        <v>18820</v>
      </c>
      <c r="P49" s="5">
        <f>0+10800+5550</f>
        <v>16350</v>
      </c>
      <c r="Q49" s="2">
        <f>0+10800+8200</f>
        <v>19000</v>
      </c>
      <c r="R49" s="2">
        <f>0+10800+7260</f>
        <v>18060</v>
      </c>
      <c r="S49" s="2">
        <f>0+10800+5100</f>
        <v>15900</v>
      </c>
    </row>
    <row r="50" spans="1:19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0+10800+4500</f>
        <v>15300</v>
      </c>
      <c r="F50" s="1">
        <f>0+10800+4020</f>
        <v>14820</v>
      </c>
      <c r="G50" s="1">
        <f>0+10800+2850</f>
        <v>13650</v>
      </c>
      <c r="H50" s="1">
        <f>0+10800+4500</f>
        <v>15300</v>
      </c>
      <c r="I50" s="1">
        <f>0+10800+4020</f>
        <v>14820</v>
      </c>
      <c r="J50" s="1">
        <f>0+10800+2850</f>
        <v>13650</v>
      </c>
      <c r="K50" s="1">
        <f>0+10800+4800</f>
        <v>15600</v>
      </c>
      <c r="L50" s="1">
        <f>0+10800+4260</f>
        <v>15060</v>
      </c>
      <c r="M50" s="1">
        <f>0+10800+3000</f>
        <v>13800</v>
      </c>
      <c r="N50" s="1">
        <f>0+10800+5100</f>
        <v>15900</v>
      </c>
      <c r="O50" s="1">
        <f>0+10800+4500</f>
        <v>15300</v>
      </c>
      <c r="P50" s="1">
        <f>0+10800+3150</f>
        <v>13950</v>
      </c>
      <c r="Q50" s="1">
        <f>0+10800+4800</f>
        <v>15600</v>
      </c>
      <c r="R50" s="1">
        <f>0+10800+4260</f>
        <v>15060</v>
      </c>
      <c r="S50" s="1">
        <f>0+10800+3000</f>
        <v>13800</v>
      </c>
    </row>
    <row r="65536" ht="12.75"/>
  </sheetData>
  <sheetProtection selectLockedCells="1" selectUnlockedCells="1"/>
  <mergeCells count="10">
    <mergeCell ref="K2:M2"/>
    <mergeCell ref="N2:P2"/>
    <mergeCell ref="Q2:S2"/>
    <mergeCell ref="A1:S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2022-02-05T10:36:40Z</dcterms:modified>
  <cp:category/>
  <cp:version/>
  <cp:contentType/>
  <cp:contentStatus/>
</cp:coreProperties>
</file>