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<sst xmlns="http://schemas.openxmlformats.org/spreadsheetml/2006/main" count="207" uniqueCount="129">
  <si>
    <t>Кинг, отель (Республика Крым, г. Алушта, ул. Горького, 9В)</t>
  </si>
  <si>
    <t>Отправление</t>
  </si>
  <si>
    <t>Дни отдыха</t>
  </si>
  <si>
    <t>дней/ночей на отдыхе</t>
  </si>
  <si>
    <t>Прибытие</t>
  </si>
  <si>
    <t>2-х местный однокомнатный "Стандарт" без балкона</t>
  </si>
  <si>
    <t>2-х местный однокомнатный "Стандарт" с балконом</t>
  </si>
  <si>
    <t>4-х местный однокомнатный "Стандарт" с балконом</t>
  </si>
  <si>
    <t>4-х местный однокомнатный "Стандарт" без балкона</t>
  </si>
  <si>
    <t>4-х местный двухкомнатный без балкона</t>
  </si>
  <si>
    <t>4-х местный двухкомнатный с балконом</t>
  </si>
  <si>
    <t>2-х местный 1-0 комнатный в куполе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</si>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</sst>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K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1" width="16.00390625" style="0" customWidth="1"/>
  </cols>
  <sheetData>
    <row r="1" spans="1:11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</row>
    <row r="3" spans="1:11" ht="39.75" customHeight="1">
      <c r="A3" s="7"/>
      <c r="B3" s="7"/>
      <c r="C3" s="7"/>
      <c r="D3" s="7"/>
      <c r="E3" s="3" t="s">
        <v>12</v>
      </c>
      <c r="F3" s="4" t="s">
        <v>12</v>
      </c>
      <c r="G3" s="3" t="s">
        <v>12</v>
      </c>
      <c r="H3" s="4" t="s">
        <v>12</v>
      </c>
      <c r="I3" s="3" t="s">
        <v>12</v>
      </c>
      <c r="J3" s="4" t="s">
        <v>12</v>
      </c>
      <c r="K3" s="3" t="s">
        <v>12</v>
      </c>
    </row>
    <row r="4" spans="1:11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0+13500+8800</f>
        <v>22300</v>
      </c>
      <c r="F4" s="1">
        <f>0+13500+9600</f>
        <v>23100</v>
      </c>
      <c r="G4" s="1">
        <f>0+13500+5600</f>
        <v>19100</v>
      </c>
      <c r="H4" s="1">
        <f>0+13500+6000</f>
        <v>19500</v>
      </c>
      <c r="I4" s="1">
        <f>0+13500+6000</f>
        <v>19500</v>
      </c>
      <c r="J4" s="1">
        <f>0+13500+7600</f>
        <v>21100</v>
      </c>
      <c r="K4" s="1">
        <f>0+13500+6800</f>
        <v>20300</v>
      </c>
    </row>
    <row r="5" spans="1:11" ht="18" customHeight="1">
      <c r="A5" s="2" t="s">
        <v>17</v>
      </c>
      <c r="B5" s="2" t="s">
        <v>18</v>
      </c>
      <c r="C5" s="2" t="s">
        <v>19</v>
      </c>
      <c r="D5" s="2" t="s">
        <v>20</v>
      </c>
      <c r="E5" s="2">
        <f aca="true" t="shared" si="0" ref="E5:E12">0+13500+9900</f>
        <v>23400</v>
      </c>
      <c r="F5" s="5">
        <f aca="true" t="shared" si="1" ref="F5:F12">0+13500+10800</f>
        <v>24300</v>
      </c>
      <c r="G5" s="2">
        <f aca="true" t="shared" si="2" ref="G5:G12">0+13500+6300</f>
        <v>19800</v>
      </c>
      <c r="H5" s="5">
        <f aca="true" t="shared" si="3" ref="H5:I12">0+13500+6750</f>
        <v>20250</v>
      </c>
      <c r="I5" s="2">
        <f t="shared" si="3"/>
        <v>20250</v>
      </c>
      <c r="J5" s="5">
        <f aca="true" t="shared" si="4" ref="J5:J12">0+13500+8550</f>
        <v>22050</v>
      </c>
      <c r="K5" s="2">
        <f aca="true" t="shared" si="5" ref="K5:K12">0+13500+7650</f>
        <v>21150</v>
      </c>
    </row>
    <row r="6" spans="1:11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 t="shared" si="0"/>
        <v>23400</v>
      </c>
      <c r="F6" s="1">
        <f t="shared" si="1"/>
        <v>24300</v>
      </c>
      <c r="G6" s="1">
        <f t="shared" si="2"/>
        <v>19800</v>
      </c>
      <c r="H6" s="1">
        <f t="shared" si="3"/>
        <v>20250</v>
      </c>
      <c r="I6" s="1">
        <f t="shared" si="3"/>
        <v>20250</v>
      </c>
      <c r="J6" s="1">
        <f t="shared" si="4"/>
        <v>22050</v>
      </c>
      <c r="K6" s="1">
        <f t="shared" si="5"/>
        <v>21150</v>
      </c>
    </row>
    <row r="7" spans="1:11" ht="18" customHeight="1">
      <c r="A7" s="2" t="s">
        <v>24</v>
      </c>
      <c r="B7" s="2" t="s">
        <v>25</v>
      </c>
      <c r="C7" s="2" t="s">
        <v>19</v>
      </c>
      <c r="D7" s="2" t="s">
        <v>26</v>
      </c>
      <c r="E7" s="2">
        <f t="shared" si="0"/>
        <v>23400</v>
      </c>
      <c r="F7" s="5">
        <f t="shared" si="1"/>
        <v>24300</v>
      </c>
      <c r="G7" s="2">
        <f t="shared" si="2"/>
        <v>19800</v>
      </c>
      <c r="H7" s="5">
        <f t="shared" si="3"/>
        <v>20250</v>
      </c>
      <c r="I7" s="2">
        <f t="shared" si="3"/>
        <v>20250</v>
      </c>
      <c r="J7" s="5">
        <f t="shared" si="4"/>
        <v>22050</v>
      </c>
      <c r="K7" s="2">
        <f t="shared" si="5"/>
        <v>21150</v>
      </c>
    </row>
    <row r="8" spans="1:11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 t="shared" si="0"/>
        <v>23400</v>
      </c>
      <c r="F8" s="1">
        <f t="shared" si="1"/>
        <v>24300</v>
      </c>
      <c r="G8" s="1">
        <f t="shared" si="2"/>
        <v>19800</v>
      </c>
      <c r="H8" s="1">
        <f t="shared" si="3"/>
        <v>20250</v>
      </c>
      <c r="I8" s="1">
        <f t="shared" si="3"/>
        <v>20250</v>
      </c>
      <c r="J8" s="1">
        <f t="shared" si="4"/>
        <v>22050</v>
      </c>
      <c r="K8" s="1">
        <f t="shared" si="5"/>
        <v>21150</v>
      </c>
    </row>
    <row r="9" spans="1:11" ht="18" customHeight="1">
      <c r="A9" s="2" t="s">
        <v>30</v>
      </c>
      <c r="B9" s="2" t="s">
        <v>31</v>
      </c>
      <c r="C9" s="2" t="s">
        <v>19</v>
      </c>
      <c r="D9" s="2" t="s">
        <v>32</v>
      </c>
      <c r="E9" s="2">
        <f t="shared" si="0"/>
        <v>23400</v>
      </c>
      <c r="F9" s="5">
        <f t="shared" si="1"/>
        <v>24300</v>
      </c>
      <c r="G9" s="2">
        <f t="shared" si="2"/>
        <v>19800</v>
      </c>
      <c r="H9" s="5">
        <f t="shared" si="3"/>
        <v>20250</v>
      </c>
      <c r="I9" s="2">
        <f t="shared" si="3"/>
        <v>20250</v>
      </c>
      <c r="J9" s="5">
        <f t="shared" si="4"/>
        <v>22050</v>
      </c>
      <c r="K9" s="2">
        <f t="shared" si="5"/>
        <v>21150</v>
      </c>
    </row>
    <row r="10" spans="1:11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 t="shared" si="0"/>
        <v>23400</v>
      </c>
      <c r="F10" s="1">
        <f t="shared" si="1"/>
        <v>24300</v>
      </c>
      <c r="G10" s="1">
        <f t="shared" si="2"/>
        <v>19800</v>
      </c>
      <c r="H10" s="1">
        <f t="shared" si="3"/>
        <v>20250</v>
      </c>
      <c r="I10" s="1">
        <f t="shared" si="3"/>
        <v>20250</v>
      </c>
      <c r="J10" s="1">
        <f t="shared" si="4"/>
        <v>22050</v>
      </c>
      <c r="K10" s="1">
        <f t="shared" si="5"/>
        <v>21150</v>
      </c>
    </row>
    <row r="11" spans="1:11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2">
        <f t="shared" si="0"/>
        <v>23400</v>
      </c>
      <c r="F11" s="5">
        <f t="shared" si="1"/>
        <v>24300</v>
      </c>
      <c r="G11" s="2">
        <f t="shared" si="2"/>
        <v>19800</v>
      </c>
      <c r="H11" s="5">
        <f t="shared" si="3"/>
        <v>20250</v>
      </c>
      <c r="I11" s="2">
        <f t="shared" si="3"/>
        <v>20250</v>
      </c>
      <c r="J11" s="5">
        <f t="shared" si="4"/>
        <v>22050</v>
      </c>
      <c r="K11" s="2">
        <f t="shared" si="5"/>
        <v>21150</v>
      </c>
    </row>
    <row r="12" spans="1:11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 t="shared" si="0"/>
        <v>23400</v>
      </c>
      <c r="F12" s="1">
        <f t="shared" si="1"/>
        <v>24300</v>
      </c>
      <c r="G12" s="1">
        <f t="shared" si="2"/>
        <v>19800</v>
      </c>
      <c r="H12" s="1">
        <f t="shared" si="3"/>
        <v>20250</v>
      </c>
      <c r="I12" s="1">
        <f t="shared" si="3"/>
        <v>20250</v>
      </c>
      <c r="J12" s="1">
        <f t="shared" si="4"/>
        <v>22050</v>
      </c>
      <c r="K12" s="1">
        <f t="shared" si="5"/>
        <v>21150</v>
      </c>
    </row>
    <row r="13" spans="1:11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2">
        <f>0+13500+10200</f>
        <v>23700</v>
      </c>
      <c r="F13" s="5">
        <f>0+13500+11100</f>
        <v>24600</v>
      </c>
      <c r="G13" s="2">
        <f>0+13500+6550</f>
        <v>20050</v>
      </c>
      <c r="H13" s="5">
        <f>0+13500+7050</f>
        <v>20550</v>
      </c>
      <c r="I13" s="2">
        <f>0+13500+7050</f>
        <v>20550</v>
      </c>
      <c r="J13" s="5">
        <f>0+13500+8775</f>
        <v>22275</v>
      </c>
      <c r="K13" s="2">
        <f>0+13500+7900</f>
        <v>21400</v>
      </c>
    </row>
    <row r="14" spans="1:11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>0+13500+10800</f>
        <v>24300</v>
      </c>
      <c r="F14" s="1">
        <f>0+13500+11700</f>
        <v>25200</v>
      </c>
      <c r="G14" s="1">
        <f>0+13500+7050</f>
        <v>20550</v>
      </c>
      <c r="H14" s="1">
        <f>0+13500+7650</f>
        <v>21150</v>
      </c>
      <c r="I14" s="1">
        <f>0+13500+7650</f>
        <v>21150</v>
      </c>
      <c r="J14" s="1">
        <f>0+13500+9225</f>
        <v>22725</v>
      </c>
      <c r="K14" s="1">
        <f>0+13500+8400</f>
        <v>21900</v>
      </c>
    </row>
    <row r="15" spans="1:11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2">
        <f>0+13500+11400</f>
        <v>24900</v>
      </c>
      <c r="F15" s="5">
        <f>0+13500+12300</f>
        <v>25800</v>
      </c>
      <c r="G15" s="2">
        <f>0+13500+7550</f>
        <v>21050</v>
      </c>
      <c r="H15" s="5">
        <f>0+13500+8250</f>
        <v>21750</v>
      </c>
      <c r="I15" s="2">
        <f>0+13500+8250</f>
        <v>21750</v>
      </c>
      <c r="J15" s="5">
        <f>0+13500+9675</f>
        <v>23175</v>
      </c>
      <c r="K15" s="2">
        <f>0+13500+8900</f>
        <v>22400</v>
      </c>
    </row>
    <row r="16" spans="1:11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>0+13500+12000</f>
        <v>25500</v>
      </c>
      <c r="F16" s="1">
        <f>0+13500+12900</f>
        <v>26400</v>
      </c>
      <c r="G16" s="1">
        <f>0+13500+8050</f>
        <v>21550</v>
      </c>
      <c r="H16" s="1">
        <f>0+13500+8850</f>
        <v>22350</v>
      </c>
      <c r="I16" s="1">
        <f>0+13500+8850</f>
        <v>22350</v>
      </c>
      <c r="J16" s="1">
        <f>0+13500+10125</f>
        <v>23625</v>
      </c>
      <c r="K16" s="1">
        <f>0+13500+9400</f>
        <v>22900</v>
      </c>
    </row>
    <row r="17" spans="1:11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2">
        <f aca="true" t="shared" si="6" ref="E17:E40">0+13500+12600</f>
        <v>26100</v>
      </c>
      <c r="F17" s="5">
        <f aca="true" t="shared" si="7" ref="F17:F40">0+13500+13500</f>
        <v>27000</v>
      </c>
      <c r="G17" s="2">
        <f aca="true" t="shared" si="8" ref="G17:G40">0+13500+8550</f>
        <v>22050</v>
      </c>
      <c r="H17" s="5">
        <f aca="true" t="shared" si="9" ref="H17:I40">0+13500+9450</f>
        <v>22950</v>
      </c>
      <c r="I17" s="2">
        <f t="shared" si="9"/>
        <v>22950</v>
      </c>
      <c r="J17" s="5">
        <f aca="true" t="shared" si="10" ref="J17:J40">0+13500+10575</f>
        <v>24075</v>
      </c>
      <c r="K17" s="2">
        <f aca="true" t="shared" si="11" ref="K17:K40">0+13500+9900</f>
        <v>23400</v>
      </c>
    </row>
    <row r="18" spans="1:11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6"/>
        <v>26100</v>
      </c>
      <c r="F18" s="1">
        <f t="shared" si="7"/>
        <v>27000</v>
      </c>
      <c r="G18" s="1">
        <f t="shared" si="8"/>
        <v>22050</v>
      </c>
      <c r="H18" s="1">
        <f t="shared" si="9"/>
        <v>22950</v>
      </c>
      <c r="I18" s="1">
        <f t="shared" si="9"/>
        <v>22950</v>
      </c>
      <c r="J18" s="1">
        <f t="shared" si="10"/>
        <v>24075</v>
      </c>
      <c r="K18" s="1">
        <f t="shared" si="11"/>
        <v>23400</v>
      </c>
    </row>
    <row r="19" spans="1:11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2">
        <f t="shared" si="6"/>
        <v>26100</v>
      </c>
      <c r="F19" s="5">
        <f t="shared" si="7"/>
        <v>27000</v>
      </c>
      <c r="G19" s="2">
        <f t="shared" si="8"/>
        <v>22050</v>
      </c>
      <c r="H19" s="5">
        <f t="shared" si="9"/>
        <v>22950</v>
      </c>
      <c r="I19" s="2">
        <f t="shared" si="9"/>
        <v>22950</v>
      </c>
      <c r="J19" s="5">
        <f t="shared" si="10"/>
        <v>24075</v>
      </c>
      <c r="K19" s="2">
        <f t="shared" si="11"/>
        <v>23400</v>
      </c>
    </row>
    <row r="20" spans="1:11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 t="shared" si="6"/>
        <v>26100</v>
      </c>
      <c r="F20" s="1">
        <f t="shared" si="7"/>
        <v>27000</v>
      </c>
      <c r="G20" s="1">
        <f t="shared" si="8"/>
        <v>22050</v>
      </c>
      <c r="H20" s="1">
        <f t="shared" si="9"/>
        <v>22950</v>
      </c>
      <c r="I20" s="1">
        <f t="shared" si="9"/>
        <v>22950</v>
      </c>
      <c r="J20" s="1">
        <f t="shared" si="10"/>
        <v>24075</v>
      </c>
      <c r="K20" s="1">
        <f t="shared" si="11"/>
        <v>23400</v>
      </c>
    </row>
    <row r="21" spans="1:11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2">
        <f t="shared" si="6"/>
        <v>26100</v>
      </c>
      <c r="F21" s="5">
        <f t="shared" si="7"/>
        <v>27000</v>
      </c>
      <c r="G21" s="2">
        <f t="shared" si="8"/>
        <v>22050</v>
      </c>
      <c r="H21" s="5">
        <f t="shared" si="9"/>
        <v>22950</v>
      </c>
      <c r="I21" s="2">
        <f t="shared" si="9"/>
        <v>22950</v>
      </c>
      <c r="J21" s="5">
        <f t="shared" si="10"/>
        <v>24075</v>
      </c>
      <c r="K21" s="2">
        <f t="shared" si="11"/>
        <v>23400</v>
      </c>
    </row>
    <row r="22" spans="1:11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6"/>
        <v>26100</v>
      </c>
      <c r="F22" s="1">
        <f t="shared" si="7"/>
        <v>27000</v>
      </c>
      <c r="G22" s="1">
        <f t="shared" si="8"/>
        <v>22050</v>
      </c>
      <c r="H22" s="1">
        <f t="shared" si="9"/>
        <v>22950</v>
      </c>
      <c r="I22" s="1">
        <f t="shared" si="9"/>
        <v>22950</v>
      </c>
      <c r="J22" s="1">
        <f t="shared" si="10"/>
        <v>24075</v>
      </c>
      <c r="K22" s="1">
        <f t="shared" si="11"/>
        <v>23400</v>
      </c>
    </row>
    <row r="23" spans="1:11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2">
        <f t="shared" si="6"/>
        <v>26100</v>
      </c>
      <c r="F23" s="5">
        <f t="shared" si="7"/>
        <v>27000</v>
      </c>
      <c r="G23" s="2">
        <f t="shared" si="8"/>
        <v>22050</v>
      </c>
      <c r="H23" s="5">
        <f t="shared" si="9"/>
        <v>22950</v>
      </c>
      <c r="I23" s="2">
        <f t="shared" si="9"/>
        <v>22950</v>
      </c>
      <c r="J23" s="5">
        <f t="shared" si="10"/>
        <v>24075</v>
      </c>
      <c r="K23" s="2">
        <f t="shared" si="11"/>
        <v>23400</v>
      </c>
    </row>
    <row r="24" spans="1:11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6"/>
        <v>26100</v>
      </c>
      <c r="F24" s="1">
        <f t="shared" si="7"/>
        <v>27000</v>
      </c>
      <c r="G24" s="1">
        <f t="shared" si="8"/>
        <v>22050</v>
      </c>
      <c r="H24" s="1">
        <f t="shared" si="9"/>
        <v>22950</v>
      </c>
      <c r="I24" s="1">
        <f t="shared" si="9"/>
        <v>22950</v>
      </c>
      <c r="J24" s="1">
        <f t="shared" si="10"/>
        <v>24075</v>
      </c>
      <c r="K24" s="1">
        <f t="shared" si="11"/>
        <v>23400</v>
      </c>
    </row>
    <row r="25" spans="1:11" ht="18" customHeight="1">
      <c r="A25" s="2" t="s">
        <v>66</v>
      </c>
      <c r="B25" s="2" t="s">
        <v>67</v>
      </c>
      <c r="C25" s="2" t="s">
        <v>19</v>
      </c>
      <c r="D25" s="2" t="s">
        <v>68</v>
      </c>
      <c r="E25" s="2">
        <f t="shared" si="6"/>
        <v>26100</v>
      </c>
      <c r="F25" s="5">
        <f t="shared" si="7"/>
        <v>27000</v>
      </c>
      <c r="G25" s="2">
        <f t="shared" si="8"/>
        <v>22050</v>
      </c>
      <c r="H25" s="5">
        <f t="shared" si="9"/>
        <v>22950</v>
      </c>
      <c r="I25" s="2">
        <f t="shared" si="9"/>
        <v>22950</v>
      </c>
      <c r="J25" s="5">
        <f t="shared" si="10"/>
        <v>24075</v>
      </c>
      <c r="K25" s="2">
        <f t="shared" si="11"/>
        <v>23400</v>
      </c>
    </row>
    <row r="26" spans="1:11" ht="18" customHeight="1">
      <c r="A26" s="1" t="s">
        <v>59</v>
      </c>
      <c r="B26" s="1" t="s">
        <v>69</v>
      </c>
      <c r="C26" s="1" t="s">
        <v>19</v>
      </c>
      <c r="D26" s="1" t="s">
        <v>70</v>
      </c>
      <c r="E26" s="1">
        <f t="shared" si="6"/>
        <v>26100</v>
      </c>
      <c r="F26" s="1">
        <f t="shared" si="7"/>
        <v>27000</v>
      </c>
      <c r="G26" s="1">
        <f t="shared" si="8"/>
        <v>22050</v>
      </c>
      <c r="H26" s="1">
        <f t="shared" si="9"/>
        <v>22950</v>
      </c>
      <c r="I26" s="1">
        <f t="shared" si="9"/>
        <v>22950</v>
      </c>
      <c r="J26" s="1">
        <f t="shared" si="10"/>
        <v>24075</v>
      </c>
      <c r="K26" s="1">
        <f t="shared" si="11"/>
        <v>23400</v>
      </c>
    </row>
    <row r="27" spans="1:11" ht="18" customHeight="1">
      <c r="A27" s="2" t="s">
        <v>61</v>
      </c>
      <c r="B27" s="2" t="s">
        <v>71</v>
      </c>
      <c r="C27" s="2" t="s">
        <v>19</v>
      </c>
      <c r="D27" s="2" t="s">
        <v>72</v>
      </c>
      <c r="E27" s="2">
        <f t="shared" si="6"/>
        <v>26100</v>
      </c>
      <c r="F27" s="5">
        <f t="shared" si="7"/>
        <v>27000</v>
      </c>
      <c r="G27" s="2">
        <f t="shared" si="8"/>
        <v>22050</v>
      </c>
      <c r="H27" s="5">
        <f t="shared" si="9"/>
        <v>22950</v>
      </c>
      <c r="I27" s="2">
        <f t="shared" si="9"/>
        <v>22950</v>
      </c>
      <c r="J27" s="5">
        <f t="shared" si="10"/>
        <v>24075</v>
      </c>
      <c r="K27" s="2">
        <f t="shared" si="11"/>
        <v>23400</v>
      </c>
    </row>
    <row r="28" spans="1:11" ht="18" customHeight="1">
      <c r="A28" s="1" t="s">
        <v>63</v>
      </c>
      <c r="B28" s="1" t="s">
        <v>73</v>
      </c>
      <c r="C28" s="1" t="s">
        <v>19</v>
      </c>
      <c r="D28" s="1" t="s">
        <v>74</v>
      </c>
      <c r="E28" s="1">
        <f t="shared" si="6"/>
        <v>26100</v>
      </c>
      <c r="F28" s="1">
        <f t="shared" si="7"/>
        <v>27000</v>
      </c>
      <c r="G28" s="1">
        <f t="shared" si="8"/>
        <v>22050</v>
      </c>
      <c r="H28" s="1">
        <f t="shared" si="9"/>
        <v>22950</v>
      </c>
      <c r="I28" s="1">
        <f t="shared" si="9"/>
        <v>22950</v>
      </c>
      <c r="J28" s="1">
        <f t="shared" si="10"/>
        <v>24075</v>
      </c>
      <c r="K28" s="1">
        <f t="shared" si="11"/>
        <v>23400</v>
      </c>
    </row>
    <row r="29" spans="1:11" ht="18" customHeight="1">
      <c r="A29" s="2" t="s">
        <v>75</v>
      </c>
      <c r="B29" s="2" t="s">
        <v>76</v>
      </c>
      <c r="C29" s="2" t="s">
        <v>19</v>
      </c>
      <c r="D29" s="2" t="s">
        <v>77</v>
      </c>
      <c r="E29" s="2">
        <f t="shared" si="6"/>
        <v>26100</v>
      </c>
      <c r="F29" s="5">
        <f t="shared" si="7"/>
        <v>27000</v>
      </c>
      <c r="G29" s="2">
        <f t="shared" si="8"/>
        <v>22050</v>
      </c>
      <c r="H29" s="5">
        <f t="shared" si="9"/>
        <v>22950</v>
      </c>
      <c r="I29" s="2">
        <f t="shared" si="9"/>
        <v>22950</v>
      </c>
      <c r="J29" s="5">
        <f t="shared" si="10"/>
        <v>24075</v>
      </c>
      <c r="K29" s="2">
        <f t="shared" si="11"/>
        <v>23400</v>
      </c>
    </row>
    <row r="30" spans="1:11" ht="18" customHeight="1">
      <c r="A30" s="1" t="s">
        <v>68</v>
      </c>
      <c r="B30" s="1" t="s">
        <v>78</v>
      </c>
      <c r="C30" s="1" t="s">
        <v>19</v>
      </c>
      <c r="D30" s="1" t="s">
        <v>79</v>
      </c>
      <c r="E30" s="1">
        <f t="shared" si="6"/>
        <v>26100</v>
      </c>
      <c r="F30" s="1">
        <f t="shared" si="7"/>
        <v>27000</v>
      </c>
      <c r="G30" s="1">
        <f t="shared" si="8"/>
        <v>22050</v>
      </c>
      <c r="H30" s="1">
        <f t="shared" si="9"/>
        <v>22950</v>
      </c>
      <c r="I30" s="1">
        <f t="shared" si="9"/>
        <v>22950</v>
      </c>
      <c r="J30" s="1">
        <f t="shared" si="10"/>
        <v>24075</v>
      </c>
      <c r="K30" s="1">
        <f t="shared" si="11"/>
        <v>23400</v>
      </c>
    </row>
    <row r="31" spans="1:11" ht="18" customHeight="1">
      <c r="A31" s="2" t="s">
        <v>70</v>
      </c>
      <c r="B31" s="2" t="s">
        <v>80</v>
      </c>
      <c r="C31" s="2" t="s">
        <v>19</v>
      </c>
      <c r="D31" s="2" t="s">
        <v>81</v>
      </c>
      <c r="E31" s="2">
        <f t="shared" si="6"/>
        <v>26100</v>
      </c>
      <c r="F31" s="5">
        <f t="shared" si="7"/>
        <v>27000</v>
      </c>
      <c r="G31" s="2">
        <f t="shared" si="8"/>
        <v>22050</v>
      </c>
      <c r="H31" s="5">
        <f t="shared" si="9"/>
        <v>22950</v>
      </c>
      <c r="I31" s="2">
        <f t="shared" si="9"/>
        <v>22950</v>
      </c>
      <c r="J31" s="5">
        <f t="shared" si="10"/>
        <v>24075</v>
      </c>
      <c r="K31" s="2">
        <f t="shared" si="11"/>
        <v>23400</v>
      </c>
    </row>
    <row r="32" spans="1:11" ht="18" customHeight="1">
      <c r="A32" s="1" t="s">
        <v>72</v>
      </c>
      <c r="B32" s="1" t="s">
        <v>82</v>
      </c>
      <c r="C32" s="1" t="s">
        <v>19</v>
      </c>
      <c r="D32" s="1" t="s">
        <v>83</v>
      </c>
      <c r="E32" s="1">
        <f t="shared" si="6"/>
        <v>26100</v>
      </c>
      <c r="F32" s="1">
        <f t="shared" si="7"/>
        <v>27000</v>
      </c>
      <c r="G32" s="1">
        <f t="shared" si="8"/>
        <v>22050</v>
      </c>
      <c r="H32" s="1">
        <f t="shared" si="9"/>
        <v>22950</v>
      </c>
      <c r="I32" s="1">
        <f t="shared" si="9"/>
        <v>22950</v>
      </c>
      <c r="J32" s="1">
        <f t="shared" si="10"/>
        <v>24075</v>
      </c>
      <c r="K32" s="1">
        <f t="shared" si="11"/>
        <v>23400</v>
      </c>
    </row>
    <row r="33" spans="1:11" ht="18" customHeight="1">
      <c r="A33" s="2" t="s">
        <v>84</v>
      </c>
      <c r="B33" s="2" t="s">
        <v>85</v>
      </c>
      <c r="C33" s="2" t="s">
        <v>19</v>
      </c>
      <c r="D33" s="2" t="s">
        <v>86</v>
      </c>
      <c r="E33" s="2">
        <f t="shared" si="6"/>
        <v>26100</v>
      </c>
      <c r="F33" s="5">
        <f t="shared" si="7"/>
        <v>27000</v>
      </c>
      <c r="G33" s="2">
        <f t="shared" si="8"/>
        <v>22050</v>
      </c>
      <c r="H33" s="5">
        <f t="shared" si="9"/>
        <v>22950</v>
      </c>
      <c r="I33" s="2">
        <f t="shared" si="9"/>
        <v>22950</v>
      </c>
      <c r="J33" s="5">
        <f t="shared" si="10"/>
        <v>24075</v>
      </c>
      <c r="K33" s="2">
        <f t="shared" si="11"/>
        <v>23400</v>
      </c>
    </row>
    <row r="34" spans="1:11" ht="18" customHeight="1">
      <c r="A34" s="1" t="s">
        <v>77</v>
      </c>
      <c r="B34" s="1" t="s">
        <v>87</v>
      </c>
      <c r="C34" s="1" t="s">
        <v>19</v>
      </c>
      <c r="D34" s="1" t="s">
        <v>88</v>
      </c>
      <c r="E34" s="1">
        <f t="shared" si="6"/>
        <v>26100</v>
      </c>
      <c r="F34" s="1">
        <f t="shared" si="7"/>
        <v>27000</v>
      </c>
      <c r="G34" s="1">
        <f t="shared" si="8"/>
        <v>22050</v>
      </c>
      <c r="H34" s="1">
        <f t="shared" si="9"/>
        <v>22950</v>
      </c>
      <c r="I34" s="1">
        <f t="shared" si="9"/>
        <v>22950</v>
      </c>
      <c r="J34" s="1">
        <f t="shared" si="10"/>
        <v>24075</v>
      </c>
      <c r="K34" s="1">
        <f t="shared" si="11"/>
        <v>23400</v>
      </c>
    </row>
    <row r="35" spans="1:11" ht="18" customHeight="1">
      <c r="A35" s="2" t="s">
        <v>79</v>
      </c>
      <c r="B35" s="2" t="s">
        <v>89</v>
      </c>
      <c r="C35" s="2" t="s">
        <v>19</v>
      </c>
      <c r="D35" s="2" t="s">
        <v>90</v>
      </c>
      <c r="E35" s="2">
        <f t="shared" si="6"/>
        <v>26100</v>
      </c>
      <c r="F35" s="5">
        <f t="shared" si="7"/>
        <v>27000</v>
      </c>
      <c r="G35" s="2">
        <f t="shared" si="8"/>
        <v>22050</v>
      </c>
      <c r="H35" s="5">
        <f t="shared" si="9"/>
        <v>22950</v>
      </c>
      <c r="I35" s="2">
        <f t="shared" si="9"/>
        <v>22950</v>
      </c>
      <c r="J35" s="5">
        <f t="shared" si="10"/>
        <v>24075</v>
      </c>
      <c r="K35" s="2">
        <f t="shared" si="11"/>
        <v>23400</v>
      </c>
    </row>
    <row r="36" spans="1:11" ht="18" customHeight="1">
      <c r="A36" s="1" t="s">
        <v>81</v>
      </c>
      <c r="B36" s="1" t="s">
        <v>91</v>
      </c>
      <c r="C36" s="1" t="s">
        <v>19</v>
      </c>
      <c r="D36" s="1" t="s">
        <v>92</v>
      </c>
      <c r="E36" s="1">
        <f t="shared" si="6"/>
        <v>26100</v>
      </c>
      <c r="F36" s="1">
        <f t="shared" si="7"/>
        <v>27000</v>
      </c>
      <c r="G36" s="1">
        <f t="shared" si="8"/>
        <v>22050</v>
      </c>
      <c r="H36" s="1">
        <f t="shared" si="9"/>
        <v>22950</v>
      </c>
      <c r="I36" s="1">
        <f t="shared" si="9"/>
        <v>22950</v>
      </c>
      <c r="J36" s="1">
        <f t="shared" si="10"/>
        <v>24075</v>
      </c>
      <c r="K36" s="1">
        <f t="shared" si="11"/>
        <v>23400</v>
      </c>
    </row>
    <row r="37" spans="1:11" ht="18" customHeight="1">
      <c r="A37" s="2" t="s">
        <v>93</v>
      </c>
      <c r="B37" s="2" t="s">
        <v>94</v>
      </c>
      <c r="C37" s="2" t="s">
        <v>19</v>
      </c>
      <c r="D37" s="2" t="s">
        <v>95</v>
      </c>
      <c r="E37" s="2">
        <f t="shared" si="6"/>
        <v>26100</v>
      </c>
      <c r="F37" s="5">
        <f t="shared" si="7"/>
        <v>27000</v>
      </c>
      <c r="G37" s="2">
        <f t="shared" si="8"/>
        <v>22050</v>
      </c>
      <c r="H37" s="5">
        <f t="shared" si="9"/>
        <v>22950</v>
      </c>
      <c r="I37" s="2">
        <f t="shared" si="9"/>
        <v>22950</v>
      </c>
      <c r="J37" s="5">
        <f t="shared" si="10"/>
        <v>24075</v>
      </c>
      <c r="K37" s="2">
        <f t="shared" si="11"/>
        <v>23400</v>
      </c>
    </row>
    <row r="38" spans="1:11" ht="18" customHeight="1">
      <c r="A38" s="1" t="s">
        <v>86</v>
      </c>
      <c r="B38" s="1" t="s">
        <v>96</v>
      </c>
      <c r="C38" s="1" t="s">
        <v>19</v>
      </c>
      <c r="D38" s="1" t="s">
        <v>97</v>
      </c>
      <c r="E38" s="1">
        <f t="shared" si="6"/>
        <v>26100</v>
      </c>
      <c r="F38" s="1">
        <f t="shared" si="7"/>
        <v>27000</v>
      </c>
      <c r="G38" s="1">
        <f t="shared" si="8"/>
        <v>22050</v>
      </c>
      <c r="H38" s="1">
        <f t="shared" si="9"/>
        <v>22950</v>
      </c>
      <c r="I38" s="1">
        <f t="shared" si="9"/>
        <v>22950</v>
      </c>
      <c r="J38" s="1">
        <f t="shared" si="10"/>
        <v>24075</v>
      </c>
      <c r="K38" s="1">
        <f t="shared" si="11"/>
        <v>23400</v>
      </c>
    </row>
    <row r="39" spans="1:11" ht="18" customHeight="1">
      <c r="A39" s="2" t="s">
        <v>88</v>
      </c>
      <c r="B39" s="2" t="s">
        <v>98</v>
      </c>
      <c r="C39" s="2" t="s">
        <v>19</v>
      </c>
      <c r="D39" s="2" t="s">
        <v>99</v>
      </c>
      <c r="E39" s="2">
        <f t="shared" si="6"/>
        <v>26100</v>
      </c>
      <c r="F39" s="5">
        <f t="shared" si="7"/>
        <v>27000</v>
      </c>
      <c r="G39" s="2">
        <f t="shared" si="8"/>
        <v>22050</v>
      </c>
      <c r="H39" s="5">
        <f t="shared" si="9"/>
        <v>22950</v>
      </c>
      <c r="I39" s="2">
        <f t="shared" si="9"/>
        <v>22950</v>
      </c>
      <c r="J39" s="5">
        <f t="shared" si="10"/>
        <v>24075</v>
      </c>
      <c r="K39" s="2">
        <f t="shared" si="11"/>
        <v>23400</v>
      </c>
    </row>
    <row r="40" spans="1:11" ht="18" customHeight="1">
      <c r="A40" s="1" t="s">
        <v>90</v>
      </c>
      <c r="B40" s="1" t="s">
        <v>100</v>
      </c>
      <c r="C40" s="1" t="s">
        <v>19</v>
      </c>
      <c r="D40" s="1" t="s">
        <v>101</v>
      </c>
      <c r="E40" s="1">
        <f t="shared" si="6"/>
        <v>26100</v>
      </c>
      <c r="F40" s="1">
        <f t="shared" si="7"/>
        <v>27000</v>
      </c>
      <c r="G40" s="1">
        <f t="shared" si="8"/>
        <v>22050</v>
      </c>
      <c r="H40" s="1">
        <f t="shared" si="9"/>
        <v>22950</v>
      </c>
      <c r="I40" s="1">
        <f t="shared" si="9"/>
        <v>22950</v>
      </c>
      <c r="J40" s="1">
        <f t="shared" si="10"/>
        <v>24075</v>
      </c>
      <c r="K40" s="1">
        <f t="shared" si="11"/>
        <v>23400</v>
      </c>
    </row>
    <row r="41" spans="1:11" ht="18" customHeight="1">
      <c r="A41" s="2" t="s">
        <v>102</v>
      </c>
      <c r="B41" s="2" t="s">
        <v>103</v>
      </c>
      <c r="C41" s="2" t="s">
        <v>19</v>
      </c>
      <c r="D41" s="2" t="s">
        <v>104</v>
      </c>
      <c r="E41" s="2">
        <f>0+13500+12000</f>
        <v>25500</v>
      </c>
      <c r="F41" s="5">
        <f>0+13500+12900</f>
        <v>26400</v>
      </c>
      <c r="G41" s="2">
        <f>0+13500+8050</f>
        <v>21550</v>
      </c>
      <c r="H41" s="5">
        <f>0+13500+8850</f>
        <v>22350</v>
      </c>
      <c r="I41" s="2">
        <f>0+13500+8850</f>
        <v>22350</v>
      </c>
      <c r="J41" s="5">
        <f>0+13500+10125</f>
        <v>23625</v>
      </c>
      <c r="K41" s="2">
        <f>0+13500+9400</f>
        <v>22900</v>
      </c>
    </row>
    <row r="42" spans="1:11" ht="18" customHeight="1">
      <c r="A42" s="1" t="s">
        <v>95</v>
      </c>
      <c r="B42" s="1" t="s">
        <v>105</v>
      </c>
      <c r="C42" s="1" t="s">
        <v>19</v>
      </c>
      <c r="D42" s="1" t="s">
        <v>106</v>
      </c>
      <c r="E42" s="1">
        <f>0+13500+11400</f>
        <v>24900</v>
      </c>
      <c r="F42" s="1">
        <f>0+13500+12300</f>
        <v>25800</v>
      </c>
      <c r="G42" s="1">
        <f>0+13500+7550</f>
        <v>21050</v>
      </c>
      <c r="H42" s="1">
        <f>0+13500+8250</f>
        <v>21750</v>
      </c>
      <c r="I42" s="1">
        <f>0+13500+8250</f>
        <v>21750</v>
      </c>
      <c r="J42" s="1">
        <f>0+13500+9675</f>
        <v>23175</v>
      </c>
      <c r="K42" s="1">
        <f>0+13500+8900</f>
        <v>22400</v>
      </c>
    </row>
    <row r="43" spans="1:11" ht="18" customHeight="1">
      <c r="A43" s="2" t="s">
        <v>97</v>
      </c>
      <c r="B43" s="2" t="s">
        <v>107</v>
      </c>
      <c r="C43" s="2" t="s">
        <v>19</v>
      </c>
      <c r="D43" s="2" t="s">
        <v>108</v>
      </c>
      <c r="E43" s="2">
        <f>0+13500+10800</f>
        <v>24300</v>
      </c>
      <c r="F43" s="5">
        <f>0+13500+11700</f>
        <v>25200</v>
      </c>
      <c r="G43" s="2">
        <f>0+13500+7050</f>
        <v>20550</v>
      </c>
      <c r="H43" s="5">
        <f>0+13500+7650</f>
        <v>21150</v>
      </c>
      <c r="I43" s="2">
        <f>0+13500+7650</f>
        <v>21150</v>
      </c>
      <c r="J43" s="5">
        <f>0+13500+9225</f>
        <v>22725</v>
      </c>
      <c r="K43" s="2">
        <f>0+13500+8400</f>
        <v>21900</v>
      </c>
    </row>
    <row r="44" spans="1:11" ht="18" customHeight="1">
      <c r="A44" s="1" t="s">
        <v>109</v>
      </c>
      <c r="B44" s="1" t="s">
        <v>110</v>
      </c>
      <c r="C44" s="1" t="s">
        <v>19</v>
      </c>
      <c r="D44" s="1" t="s">
        <v>111</v>
      </c>
      <c r="E44" s="1">
        <f>0+13500+9900</f>
        <v>23400</v>
      </c>
      <c r="F44" s="1">
        <f>0+13500+10800</f>
        <v>24300</v>
      </c>
      <c r="G44" s="1">
        <f>0+13500+6300</f>
        <v>19800</v>
      </c>
      <c r="H44" s="1">
        <f>0+13500+6750</f>
        <v>20250</v>
      </c>
      <c r="I44" s="1">
        <f>0+13500+6750</f>
        <v>20250</v>
      </c>
      <c r="J44" s="1">
        <f>0+13500+8550</f>
        <v>22050</v>
      </c>
      <c r="K44" s="1">
        <f>0+13500+7650</f>
        <v>21150</v>
      </c>
    </row>
    <row r="45" spans="1:11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2">
        <f>0+13500+12100</f>
        <v>25600</v>
      </c>
      <c r="F45" s="5">
        <f>0+13500+13200</f>
        <v>26700</v>
      </c>
      <c r="G45" s="2">
        <f>0+13500+7700</f>
        <v>21200</v>
      </c>
      <c r="H45" s="5">
        <f>0+13500+8250</f>
        <v>21750</v>
      </c>
      <c r="I45" s="2">
        <f>0+13500+8250</f>
        <v>21750</v>
      </c>
      <c r="J45" s="5">
        <f>0+13500+10450</f>
        <v>23950</v>
      </c>
      <c r="K45" s="2">
        <f>0+13500+9350</f>
        <v>22850</v>
      </c>
    </row>
    <row r="46" spans="1:11" ht="18" customHeight="1">
      <c r="A46" s="1" t="s">
        <v>106</v>
      </c>
      <c r="B46" s="1" t="s">
        <v>115</v>
      </c>
      <c r="C46" s="1" t="s">
        <v>19</v>
      </c>
      <c r="D46" s="1" t="s">
        <v>114</v>
      </c>
      <c r="E46" s="1">
        <f>0+13500+9900</f>
        <v>23400</v>
      </c>
      <c r="F46" s="1">
        <f>0+13500+10800</f>
        <v>24300</v>
      </c>
      <c r="G46" s="1">
        <f>0+13500+6300</f>
        <v>19800</v>
      </c>
      <c r="H46" s="1">
        <f aca="true" t="shared" si="12" ref="H46:I48">0+13500+6750</f>
        <v>20250</v>
      </c>
      <c r="I46" s="1">
        <f t="shared" si="12"/>
        <v>20250</v>
      </c>
      <c r="J46" s="1">
        <f>0+13500+8550</f>
        <v>22050</v>
      </c>
      <c r="K46" s="1">
        <f>0+13500+7650</f>
        <v>21150</v>
      </c>
    </row>
    <row r="47" spans="1:11" ht="18" customHeight="1">
      <c r="A47" s="2" t="s">
        <v>116</v>
      </c>
      <c r="B47" s="2" t="s">
        <v>117</v>
      </c>
      <c r="C47" s="2" t="s">
        <v>19</v>
      </c>
      <c r="D47" s="2" t="s">
        <v>118</v>
      </c>
      <c r="E47" s="2">
        <f>0+13500+9900</f>
        <v>23400</v>
      </c>
      <c r="F47" s="5">
        <f>0+13500+10800</f>
        <v>24300</v>
      </c>
      <c r="G47" s="2">
        <f>0+13500+6300</f>
        <v>19800</v>
      </c>
      <c r="H47" s="5">
        <f t="shared" si="12"/>
        <v>20250</v>
      </c>
      <c r="I47" s="2">
        <f t="shared" si="12"/>
        <v>20250</v>
      </c>
      <c r="J47" s="5">
        <f>0+13500+8550</f>
        <v>22050</v>
      </c>
      <c r="K47" s="2">
        <f>0+13500+7650</f>
        <v>21150</v>
      </c>
    </row>
    <row r="48" spans="1:11" ht="18" customHeight="1">
      <c r="A48" s="1" t="s">
        <v>119</v>
      </c>
      <c r="B48" s="1" t="s">
        <v>120</v>
      </c>
      <c r="C48" s="1" t="s">
        <v>19</v>
      </c>
      <c r="D48" s="1" t="s">
        <v>121</v>
      </c>
      <c r="E48" s="1">
        <f>0+13500+9900</f>
        <v>23400</v>
      </c>
      <c r="F48" s="1">
        <f>0+13500+10800</f>
        <v>24300</v>
      </c>
      <c r="G48" s="1">
        <f>0+13500+6300</f>
        <v>19800</v>
      </c>
      <c r="H48" s="1">
        <f t="shared" si="12"/>
        <v>20250</v>
      </c>
      <c r="I48" s="1">
        <f t="shared" si="12"/>
        <v>20250</v>
      </c>
      <c r="J48" s="1">
        <f>0+13500+8550</f>
        <v>22050</v>
      </c>
      <c r="K48" s="1">
        <f>0+13500+7650</f>
        <v>21150</v>
      </c>
    </row>
    <row r="49" spans="1:11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2">
        <f>0+13500+11000</f>
        <v>24500</v>
      </c>
      <c r="F49" s="5">
        <f>0+13500+12000</f>
        <v>25500</v>
      </c>
      <c r="G49" s="2">
        <f>0+13500+7000</f>
        <v>20500</v>
      </c>
      <c r="H49" s="5">
        <f>0+13500+7500</f>
        <v>21000</v>
      </c>
      <c r="I49" s="2">
        <f>0+13500+7500</f>
        <v>21000</v>
      </c>
      <c r="J49" s="5">
        <f>0+13500+9500</f>
        <v>23000</v>
      </c>
      <c r="K49" s="2">
        <f>0+13500+8500</f>
        <v>22000</v>
      </c>
    </row>
    <row r="50" spans="1:11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>0+13500+6600</f>
        <v>20100</v>
      </c>
      <c r="F50" s="1">
        <f>0+13500+7200</f>
        <v>20700</v>
      </c>
      <c r="G50" s="1">
        <f>0+13500+4200</f>
        <v>17700</v>
      </c>
      <c r="H50" s="1">
        <f>0+13500+4500</f>
        <v>18000</v>
      </c>
      <c r="I50" s="1">
        <f>0+13500+4500</f>
        <v>18000</v>
      </c>
      <c r="J50" s="1">
        <f>0+13500+5700</f>
        <v>19200</v>
      </c>
      <c r="K50" s="1">
        <f>0+13500+5100</f>
        <v>18600</v>
      </c>
    </row>
    <row r="65536" ht="12.75"/>
  </sheetData>
  <sheetProtection selectLockedCells="1" selectUnlockedCells="1"/>
  <mergeCells count="5">
    <mergeCell ref="A1:K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2022-02-05T20:04:20Z</dcterms:modified>
  <cp:category/>
  <cp:version/>
  <cp:contentType/>
  <cp:contentStatus/>
</cp:coreProperties>
</file>